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ttps://rkas.sharepoint.com/Kliendisuhted/ri ja halduslepingud/YLEP 2022/SIM/PPA/Puiestee tn 4, Valga/"/>
    </mc:Choice>
  </mc:AlternateContent>
  <xr:revisionPtr revIDLastSave="130" documentId="8_{098EC449-BC27-475C-9A77-F2838AD33D78}" xr6:coauthVersionLast="47" xr6:coauthVersionMax="47" xr10:uidLastSave="{70A4F4B6-3B46-40CB-8A0B-45A2E6668F1F}"/>
  <bookViews>
    <workbookView xWindow="6810" yWindow="1305" windowWidth="19650" windowHeight="11700" tabRatio="792" activeTab="5" xr2:uid="{00000000-000D-0000-FFFF-FFFF00000000}"/>
  </bookViews>
  <sheets>
    <sheet name="Lisa 3" sheetId="4" r:id="rId1"/>
    <sheet name="Annuiteetgraafik BIL" sheetId="5" r:id="rId2"/>
    <sheet name="Annuiteetgraafik INV" sheetId="9" r:id="rId3"/>
    <sheet name="Annuiteetgraafik TS" sheetId="7" r:id="rId4"/>
    <sheet name="Annuiteetgraafik ES" sheetId="8" r:id="rId5"/>
    <sheet name="Annuiteetgraafik PP_lisa 6.2" sheetId="10" r:id="rId6"/>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0" l="1"/>
  <c r="F13" i="4"/>
  <c r="G17" i="4"/>
  <c r="F22" i="4"/>
  <c r="H22" i="4"/>
  <c r="G22" i="4"/>
  <c r="F21" i="4"/>
  <c r="H21" i="4"/>
  <c r="G21" i="4"/>
  <c r="E20" i="4"/>
  <c r="H17" i="4"/>
  <c r="F17" i="4"/>
  <c r="E26" i="4"/>
  <c r="G32" i="4"/>
  <c r="G30" i="4"/>
  <c r="G29" i="4"/>
  <c r="G28" i="4"/>
  <c r="G26" i="4"/>
  <c r="G20" i="4"/>
  <c r="G19" i="4"/>
  <c r="G18" i="4"/>
  <c r="G16" i="4"/>
  <c r="G15" i="4"/>
  <c r="H32" i="4"/>
  <c r="G14" i="4"/>
  <c r="G13" i="4"/>
  <c r="H20" i="4"/>
  <c r="H19" i="4"/>
  <c r="H18" i="4"/>
  <c r="H16" i="4"/>
  <c r="H15" i="4"/>
  <c r="H14" i="4"/>
  <c r="H13" i="4"/>
  <c r="E12" i="9"/>
  <c r="E19" i="4"/>
  <c r="G23" i="4"/>
  <c r="G34" i="4"/>
  <c r="G35" i="4"/>
  <c r="G36" i="4"/>
  <c r="H23" i="4"/>
  <c r="H34" i="4"/>
  <c r="H37" i="4"/>
  <c r="B15" i="10"/>
  <c r="B16" i="10"/>
  <c r="A15" i="10"/>
  <c r="D8" i="10"/>
  <c r="H35" i="4"/>
  <c r="H36" i="4"/>
  <c r="H38" i="4"/>
  <c r="E16" i="10"/>
  <c r="D16" i="10"/>
  <c r="A16" i="10"/>
  <c r="B17" i="10"/>
  <c r="C15" i="10"/>
  <c r="D15" i="10"/>
  <c r="E15" i="10"/>
  <c r="G15" i="10"/>
  <c r="C16" i="10"/>
  <c r="F16" i="10"/>
  <c r="G16" i="10"/>
  <c r="C17" i="10"/>
  <c r="F15" i="10"/>
  <c r="E17" i="4"/>
  <c r="B18" i="10"/>
  <c r="E17" i="10"/>
  <c r="D17" i="10"/>
  <c r="F17" i="10"/>
  <c r="A17" i="10"/>
  <c r="G17" i="10"/>
  <c r="C18" i="10"/>
  <c r="A18" i="10"/>
  <c r="E18" i="10"/>
  <c r="B19" i="10"/>
  <c r="D18" i="10"/>
  <c r="F18" i="10"/>
  <c r="G18" i="10"/>
  <c r="E19" i="10"/>
  <c r="D19" i="10"/>
  <c r="F19" i="10"/>
  <c r="C19" i="10"/>
  <c r="G19" i="10"/>
  <c r="B20" i="10"/>
  <c r="A19" i="10"/>
  <c r="A20" i="10"/>
  <c r="B21" i="10"/>
  <c r="C20" i="10"/>
  <c r="E20" i="10"/>
  <c r="D20" i="10"/>
  <c r="F20" i="10"/>
  <c r="G20" i="10"/>
  <c r="E21" i="10"/>
  <c r="G21" i="10"/>
  <c r="D21" i="10"/>
  <c r="F21" i="10"/>
  <c r="C21" i="10"/>
  <c r="A21" i="10"/>
  <c r="B22" i="10"/>
  <c r="B23" i="10"/>
  <c r="E22" i="10"/>
  <c r="D22" i="10"/>
  <c r="F22" i="10"/>
  <c r="C22" i="10"/>
  <c r="A22" i="10"/>
  <c r="G22" i="10"/>
  <c r="D23" i="10"/>
  <c r="C23" i="10"/>
  <c r="A23" i="10"/>
  <c r="B24" i="10"/>
  <c r="E23" i="10"/>
  <c r="G23" i="10"/>
  <c r="F23" i="10"/>
  <c r="B25" i="10"/>
  <c r="E24" i="10"/>
  <c r="D24" i="10"/>
  <c r="F24" i="10"/>
  <c r="C24" i="10"/>
  <c r="G24" i="10"/>
  <c r="A24" i="10"/>
  <c r="A25" i="10"/>
  <c r="B26" i="10"/>
  <c r="C25" i="10"/>
  <c r="E25" i="10"/>
  <c r="G25" i="10"/>
  <c r="D25" i="10"/>
  <c r="F25" i="10"/>
  <c r="B27" i="10"/>
  <c r="E26" i="10"/>
  <c r="D26" i="10"/>
  <c r="C26" i="10"/>
  <c r="A26" i="10"/>
  <c r="G26" i="10"/>
  <c r="C27" i="10"/>
  <c r="G27" i="10"/>
  <c r="F26" i="10"/>
  <c r="B28" i="10"/>
  <c r="A27" i="10"/>
  <c r="E27" i="10"/>
  <c r="D27" i="10"/>
  <c r="F27" i="10"/>
  <c r="E28" i="10"/>
  <c r="D28" i="10"/>
  <c r="F28" i="10"/>
  <c r="C28" i="10"/>
  <c r="G28" i="10"/>
  <c r="A28" i="10"/>
  <c r="B29" i="10"/>
  <c r="B30" i="10"/>
  <c r="E29" i="10"/>
  <c r="D29" i="10"/>
  <c r="F29" i="10"/>
  <c r="C29" i="10"/>
  <c r="G29" i="10"/>
  <c r="A29" i="10"/>
  <c r="C30" i="10"/>
  <c r="A30" i="10"/>
  <c r="D30" i="10"/>
  <c r="E30" i="10"/>
  <c r="F30" i="10"/>
  <c r="B31" i="10"/>
  <c r="G30" i="10"/>
  <c r="C31" i="10"/>
  <c r="G31" i="10"/>
  <c r="E31" i="10"/>
  <c r="D31" i="10"/>
  <c r="F31" i="10"/>
  <c r="B32" i="10"/>
  <c r="A31" i="10"/>
  <c r="A32" i="10"/>
  <c r="B33" i="10"/>
  <c r="C32" i="10"/>
  <c r="E32" i="10"/>
  <c r="G32" i="10"/>
  <c r="D32" i="10"/>
  <c r="F32" i="10"/>
  <c r="E33" i="10"/>
  <c r="G33" i="10"/>
  <c r="D33" i="10"/>
  <c r="F33" i="10"/>
  <c r="C33" i="10"/>
  <c r="A33" i="10"/>
  <c r="B34" i="10"/>
  <c r="B35" i="10"/>
  <c r="A34" i="10"/>
  <c r="E34" i="10"/>
  <c r="D34" i="10"/>
  <c r="F34" i="10"/>
  <c r="C34" i="10"/>
  <c r="G34" i="10"/>
  <c r="C35" i="10"/>
  <c r="D35" i="10"/>
  <c r="A35" i="10"/>
  <c r="B36" i="10"/>
  <c r="E35" i="10"/>
  <c r="F35" i="10"/>
  <c r="G35" i="10"/>
  <c r="B37" i="10"/>
  <c r="E36" i="10"/>
  <c r="D36" i="10"/>
  <c r="F36" i="10"/>
  <c r="C36" i="10"/>
  <c r="A36" i="10"/>
  <c r="G36" i="10"/>
  <c r="A37" i="10"/>
  <c r="B38" i="10"/>
  <c r="D37" i="10"/>
  <c r="C37" i="10"/>
  <c r="E37" i="10"/>
  <c r="G37" i="10"/>
  <c r="F37" i="10"/>
  <c r="E38" i="10"/>
  <c r="D38" i="10"/>
  <c r="F38" i="10"/>
  <c r="C38" i="10"/>
  <c r="A38" i="10"/>
  <c r="B39" i="10"/>
  <c r="G38" i="10"/>
  <c r="B40" i="10"/>
  <c r="A39" i="10"/>
  <c r="E39" i="10"/>
  <c r="D39" i="10"/>
  <c r="F39" i="10"/>
  <c r="C39" i="10"/>
  <c r="G39" i="10"/>
  <c r="E40" i="10"/>
  <c r="D40" i="10"/>
  <c r="C40" i="10"/>
  <c r="G40" i="10"/>
  <c r="A40" i="10"/>
  <c r="B41" i="10"/>
  <c r="F40" i="10"/>
  <c r="B42" i="10"/>
  <c r="E41" i="10"/>
  <c r="D41" i="10"/>
  <c r="C41" i="10"/>
  <c r="A41" i="10"/>
  <c r="G41" i="10"/>
  <c r="F41" i="10"/>
  <c r="C42" i="10"/>
  <c r="D42" i="10"/>
  <c r="A42" i="10"/>
  <c r="B43" i="10"/>
  <c r="E42" i="10"/>
  <c r="F42" i="10"/>
  <c r="E43" i="10"/>
  <c r="D43" i="10"/>
  <c r="F43" i="10"/>
  <c r="A43" i="10"/>
  <c r="B44" i="10"/>
  <c r="G42" i="10"/>
  <c r="C43" i="10"/>
  <c r="G43" i="10"/>
  <c r="A44" i="10"/>
  <c r="B45" i="10"/>
  <c r="C44" i="10"/>
  <c r="E44" i="10"/>
  <c r="D44" i="10"/>
  <c r="F44" i="10"/>
  <c r="G44" i="10"/>
  <c r="C45" i="10"/>
  <c r="G45" i="10"/>
  <c r="E45" i="10"/>
  <c r="D45" i="10"/>
  <c r="F45" i="10"/>
  <c r="A45" i="10"/>
  <c r="B46" i="10"/>
  <c r="B47" i="10"/>
  <c r="E46" i="10"/>
  <c r="D46" i="10"/>
  <c r="F46" i="10"/>
  <c r="C46" i="10"/>
  <c r="G46" i="10"/>
  <c r="A46" i="10"/>
  <c r="D47" i="10"/>
  <c r="C47" i="10"/>
  <c r="E47" i="10"/>
  <c r="G47" i="10"/>
  <c r="A47" i="10"/>
  <c r="B48" i="10"/>
  <c r="F47" i="10"/>
  <c r="B49" i="10"/>
  <c r="E48" i="10"/>
  <c r="D48" i="10"/>
  <c r="F48" i="10"/>
  <c r="C48" i="10"/>
  <c r="G48" i="10"/>
  <c r="A48" i="10"/>
  <c r="A49" i="10"/>
  <c r="B50" i="10"/>
  <c r="D49" i="10"/>
  <c r="E49" i="10"/>
  <c r="C49" i="10"/>
  <c r="G49" i="10"/>
  <c r="F49" i="10"/>
  <c r="E50" i="10"/>
  <c r="D50" i="10"/>
  <c r="C50" i="10"/>
  <c r="A50" i="10"/>
  <c r="B51" i="10"/>
  <c r="G50" i="10"/>
  <c r="C51" i="10"/>
  <c r="G51" i="10"/>
  <c r="F50" i="10"/>
  <c r="B52" i="10"/>
  <c r="E51" i="10"/>
  <c r="A51" i="10"/>
  <c r="D51" i="10"/>
  <c r="F51" i="10"/>
  <c r="E52" i="10"/>
  <c r="D52" i="10"/>
  <c r="F52" i="10"/>
  <c r="C52" i="10"/>
  <c r="G52" i="10"/>
  <c r="A52" i="10"/>
  <c r="B53" i="10"/>
  <c r="B54" i="10"/>
  <c r="E53" i="10"/>
  <c r="D53" i="10"/>
  <c r="F53" i="10"/>
  <c r="C53" i="10"/>
  <c r="G53" i="10"/>
  <c r="A53" i="10"/>
  <c r="C54" i="10"/>
  <c r="A54" i="10"/>
  <c r="B55" i="10"/>
  <c r="D54" i="10"/>
  <c r="E54" i="10"/>
  <c r="G54" i="10"/>
  <c r="F54" i="10"/>
  <c r="E55" i="10"/>
  <c r="D55" i="10"/>
  <c r="C55" i="10"/>
  <c r="A55" i="10"/>
  <c r="B56" i="10"/>
  <c r="G55" i="10"/>
  <c r="F55" i="10"/>
  <c r="A56" i="10"/>
  <c r="B57" i="10"/>
  <c r="E56" i="10"/>
  <c r="C56" i="10"/>
  <c r="D56" i="10"/>
  <c r="F56" i="10"/>
  <c r="G56" i="10"/>
  <c r="E57" i="10"/>
  <c r="D57" i="10"/>
  <c r="F57" i="10"/>
  <c r="C57" i="10"/>
  <c r="A57" i="10"/>
  <c r="B58" i="10"/>
  <c r="G57" i="10"/>
  <c r="B59" i="10"/>
  <c r="E58" i="10"/>
  <c r="D58" i="10"/>
  <c r="F58" i="10"/>
  <c r="A58" i="10"/>
  <c r="C58" i="10"/>
  <c r="G58" i="10"/>
  <c r="D59" i="10"/>
  <c r="C59" i="10"/>
  <c r="E59" i="10"/>
  <c r="F59" i="10"/>
  <c r="A59" i="10"/>
  <c r="B60" i="10"/>
  <c r="G59" i="10"/>
  <c r="B61" i="10"/>
  <c r="E60" i="10"/>
  <c r="D60" i="10"/>
  <c r="F60" i="10"/>
  <c r="C60" i="10"/>
  <c r="G60" i="10"/>
  <c r="A60" i="10"/>
  <c r="A61" i="10"/>
  <c r="B62" i="10"/>
  <c r="D61" i="10"/>
  <c r="C61" i="10"/>
  <c r="E61" i="10"/>
  <c r="G61" i="10"/>
  <c r="F61" i="10"/>
  <c r="E62" i="10"/>
  <c r="D62" i="10"/>
  <c r="F62" i="10"/>
  <c r="C62" i="10"/>
  <c r="G62" i="10"/>
  <c r="A62" i="10"/>
  <c r="B63" i="10"/>
  <c r="B64" i="10"/>
  <c r="A63" i="10"/>
  <c r="E63" i="10"/>
  <c r="D63" i="10"/>
  <c r="F63" i="10"/>
  <c r="C63" i="10"/>
  <c r="G63" i="10"/>
  <c r="E64" i="10"/>
  <c r="D64" i="10"/>
  <c r="F64" i="10"/>
  <c r="C64" i="10"/>
  <c r="G64" i="10"/>
  <c r="A64" i="10"/>
  <c r="B65" i="10"/>
  <c r="B66" i="10"/>
  <c r="E65" i="10"/>
  <c r="D65" i="10"/>
  <c r="C65" i="10"/>
  <c r="A65" i="10"/>
  <c r="F65" i="10"/>
  <c r="G65" i="10"/>
  <c r="C66" i="10"/>
  <c r="A66" i="10"/>
  <c r="E66" i="10"/>
  <c r="G66" i="10"/>
  <c r="B67" i="10"/>
  <c r="D66" i="10"/>
  <c r="F66" i="10"/>
  <c r="E67" i="10"/>
  <c r="D67" i="10"/>
  <c r="F67" i="10"/>
  <c r="C67" i="10"/>
  <c r="A67" i="10"/>
  <c r="B68" i="10"/>
  <c r="G67" i="10"/>
  <c r="A68" i="10"/>
  <c r="B69" i="10"/>
  <c r="C68" i="10"/>
  <c r="E68" i="10"/>
  <c r="D68" i="10"/>
  <c r="F68" i="10"/>
  <c r="G68" i="10"/>
  <c r="E69" i="10"/>
  <c r="D69" i="10"/>
  <c r="F69" i="10"/>
  <c r="C69" i="10"/>
  <c r="A69" i="10"/>
  <c r="B70" i="10"/>
  <c r="G69" i="10"/>
  <c r="B71" i="10"/>
  <c r="E70" i="10"/>
  <c r="D70" i="10"/>
  <c r="F70" i="10"/>
  <c r="C70" i="10"/>
  <c r="G70" i="10"/>
  <c r="A70" i="10"/>
  <c r="D71" i="10"/>
  <c r="C71" i="10"/>
  <c r="A71" i="10"/>
  <c r="E71" i="10"/>
  <c r="B72" i="10"/>
  <c r="G71" i="10"/>
  <c r="F71" i="10"/>
  <c r="B73" i="10"/>
  <c r="E72" i="10"/>
  <c r="D72" i="10"/>
  <c r="F72" i="10"/>
  <c r="C72" i="10"/>
  <c r="A72" i="10"/>
  <c r="G72" i="10"/>
  <c r="A73" i="10"/>
  <c r="C73" i="10"/>
  <c r="B74" i="10"/>
  <c r="E73" i="10"/>
  <c r="G73" i="10"/>
  <c r="D73" i="10"/>
  <c r="F73" i="10"/>
  <c r="E74" i="10"/>
  <c r="D74" i="10"/>
  <c r="F74" i="10"/>
  <c r="C74" i="10"/>
  <c r="A74" i="10"/>
  <c r="G74" i="10"/>
  <c r="U9" i="9"/>
  <c r="U8" i="9"/>
  <c r="U7" i="9"/>
  <c r="M8" i="9"/>
  <c r="M7" i="9"/>
  <c r="M6" i="9"/>
  <c r="M5" i="9"/>
  <c r="M4" i="9"/>
  <c r="U10" i="9"/>
  <c r="U11" i="9"/>
  <c r="T9" i="9"/>
  <c r="T12" i="9"/>
  <c r="Q17" i="9"/>
  <c r="Q18" i="9"/>
  <c r="Q19" i="9"/>
  <c r="Q20" i="9"/>
  <c r="Q21" i="9"/>
  <c r="Q22" i="9"/>
  <c r="Q23" i="9"/>
  <c r="Q24" i="9"/>
  <c r="Q25" i="9"/>
  <c r="Q26" i="9"/>
  <c r="Q27" i="9"/>
  <c r="Q28" i="9"/>
  <c r="Q29" i="9"/>
  <c r="Q30" i="9"/>
  <c r="Q31" i="9"/>
  <c r="Q32" i="9"/>
  <c r="Q33" i="9"/>
  <c r="Q34" i="9"/>
  <c r="Q35" i="9"/>
  <c r="Q36" i="9"/>
  <c r="Q37" i="9"/>
  <c r="Q38" i="9"/>
  <c r="Q39" i="9"/>
  <c r="Q40" i="9"/>
  <c r="Q41" i="9"/>
  <c r="Q42" i="9"/>
  <c r="Q43" i="9"/>
  <c r="Q44" i="9"/>
  <c r="Q45" i="9"/>
  <c r="Q46" i="9"/>
  <c r="Q47" i="9"/>
  <c r="Q48" i="9"/>
  <c r="Q49" i="9"/>
  <c r="Q50" i="9"/>
  <c r="Q51" i="9"/>
  <c r="Q52" i="9"/>
  <c r="Q53" i="9"/>
  <c r="Q54" i="9"/>
  <c r="Q55" i="9"/>
  <c r="Q56" i="9"/>
  <c r="Q57" i="9"/>
  <c r="Q58" i="9"/>
  <c r="Q59" i="9"/>
  <c r="Q60" i="9"/>
  <c r="Q61" i="9"/>
  <c r="Q62" i="9"/>
  <c r="Q63" i="9"/>
  <c r="Q64" i="9"/>
  <c r="Q65" i="9"/>
  <c r="Q66" i="9"/>
  <c r="Q67" i="9"/>
  <c r="Q68" i="9"/>
  <c r="Q69" i="9"/>
  <c r="Q70" i="9"/>
  <c r="Q71" i="9"/>
  <c r="Q72" i="9"/>
  <c r="Q73" i="9"/>
  <c r="Q74" i="9"/>
  <c r="Q75" i="9"/>
  <c r="Q76" i="9"/>
  <c r="Q77" i="9"/>
  <c r="Q78" i="9"/>
  <c r="Q79" i="9"/>
  <c r="Q80" i="9"/>
  <c r="Q81" i="9"/>
  <c r="Q82" i="9"/>
  <c r="Q83" i="9"/>
  <c r="Q84" i="9"/>
  <c r="Q85" i="9"/>
  <c r="Q86" i="9"/>
  <c r="Q87" i="9"/>
  <c r="Q88" i="9"/>
  <c r="Q89" i="9"/>
  <c r="Q90" i="9"/>
  <c r="Q91" i="9"/>
  <c r="Q92" i="9"/>
  <c r="Q93" i="9"/>
  <c r="Q94" i="9"/>
  <c r="Q95" i="9"/>
  <c r="Q96" i="9"/>
  <c r="Q97" i="9"/>
  <c r="Q98" i="9"/>
  <c r="Q99" i="9"/>
  <c r="Q100" i="9"/>
  <c r="Q101" i="9"/>
  <c r="Q102" i="9"/>
  <c r="Q103" i="9"/>
  <c r="Q104" i="9"/>
  <c r="Q105" i="9"/>
  <c r="Q106" i="9"/>
  <c r="Q107" i="9"/>
  <c r="Q108" i="9"/>
  <c r="Q109" i="9"/>
  <c r="Q110" i="9"/>
  <c r="Q111" i="9"/>
  <c r="Q112" i="9"/>
  <c r="Q113" i="9"/>
  <c r="Q114" i="9"/>
  <c r="Q115" i="9"/>
  <c r="Q116" i="9"/>
  <c r="Q117" i="9"/>
  <c r="Q118" i="9"/>
  <c r="Q119" i="9"/>
  <c r="Q120" i="9"/>
  <c r="Q121" i="9"/>
  <c r="Q122" i="9"/>
  <c r="Q123" i="9"/>
  <c r="Q124" i="9"/>
  <c r="Q125" i="9"/>
  <c r="Q126" i="9"/>
  <c r="Q127" i="9"/>
  <c r="Q128" i="9"/>
  <c r="Q129" i="9"/>
  <c r="Q130" i="9"/>
  <c r="Q131" i="9"/>
  <c r="Q132" i="9"/>
  <c r="Q133" i="9"/>
  <c r="Q134" i="9"/>
  <c r="Q135" i="9"/>
  <c r="Q136" i="9"/>
  <c r="Q137" i="9"/>
  <c r="Q138" i="9"/>
  <c r="Q139" i="9"/>
  <c r="Q140" i="9"/>
  <c r="Q141" i="9"/>
  <c r="Q142" i="9"/>
  <c r="Q143" i="9"/>
  <c r="Q144" i="9"/>
  <c r="Q145" i="9"/>
  <c r="Q146" i="9"/>
  <c r="Q147" i="9"/>
  <c r="Q148" i="9"/>
  <c r="Q149" i="9"/>
  <c r="Q150" i="9"/>
  <c r="Q151" i="9"/>
  <c r="Q152" i="9"/>
  <c r="Q153" i="9"/>
  <c r="Q154" i="9"/>
  <c r="Q155" i="9"/>
  <c r="Q156" i="9"/>
  <c r="Q157" i="9"/>
  <c r="Q158" i="9"/>
  <c r="Q159" i="9"/>
  <c r="Q160" i="9"/>
  <c r="Q161" i="9"/>
  <c r="Q162" i="9"/>
  <c r="Q163" i="9"/>
  <c r="Q164" i="9"/>
  <c r="Q165" i="9"/>
  <c r="Q166" i="9"/>
  <c r="Q167" i="9"/>
  <c r="Q168" i="9"/>
  <c r="Q169" i="9"/>
  <c r="Q170" i="9"/>
  <c r="Q171" i="9"/>
  <c r="Q172" i="9"/>
  <c r="Q173" i="9"/>
  <c r="Q174" i="9"/>
  <c r="Q175" i="9"/>
  <c r="Q176" i="9"/>
  <c r="Q177" i="9"/>
  <c r="Q178" i="9"/>
  <c r="Q179" i="9"/>
  <c r="Q180" i="9"/>
  <c r="Q181" i="9"/>
  <c r="Q182" i="9"/>
  <c r="Q183" i="9"/>
  <c r="Q184" i="9"/>
  <c r="Q185" i="9"/>
  <c r="Q186" i="9"/>
  <c r="Q187" i="9"/>
  <c r="Q188" i="9"/>
  <c r="Q189" i="9"/>
  <c r="Q190" i="9"/>
  <c r="Q191" i="9"/>
  <c r="Q192" i="9"/>
  <c r="Q193" i="9"/>
  <c r="Q194" i="9"/>
  <c r="Q195" i="9"/>
  <c r="Q196" i="9"/>
  <c r="Q197" i="9"/>
  <c r="Q198" i="9"/>
  <c r="Q199" i="9"/>
  <c r="Q200" i="9"/>
  <c r="Q201" i="9"/>
  <c r="Q202" i="9"/>
  <c r="Q203" i="9"/>
  <c r="Q204" i="9"/>
  <c r="Q205" i="9"/>
  <c r="Q206" i="9"/>
  <c r="Q207" i="9"/>
  <c r="Q208" i="9"/>
  <c r="Q209" i="9"/>
  <c r="Q210" i="9"/>
  <c r="Q211" i="9"/>
  <c r="Q212" i="9"/>
  <c r="Q213" i="9"/>
  <c r="Q214" i="9"/>
  <c r="Q215" i="9"/>
  <c r="Q216" i="9"/>
  <c r="Q217" i="9"/>
  <c r="Q218" i="9"/>
  <c r="Q219" i="9"/>
  <c r="Q220" i="9"/>
  <c r="Q221" i="9"/>
  <c r="Q222" i="9"/>
  <c r="Q223" i="9"/>
  <c r="Q224" i="9"/>
  <c r="Q225" i="9"/>
  <c r="Q226" i="9"/>
  <c r="Q227" i="9"/>
  <c r="Q228" i="9"/>
  <c r="Q229" i="9"/>
  <c r="Q230" i="9"/>
  <c r="Q231" i="9"/>
  <c r="Q232" i="9"/>
  <c r="Q233" i="9"/>
  <c r="Q234" i="9"/>
  <c r="Q235" i="9"/>
  <c r="Q236" i="9"/>
  <c r="Q237" i="9"/>
  <c r="Q238" i="9"/>
  <c r="Q239" i="9"/>
  <c r="Q240" i="9"/>
  <c r="Q241" i="9"/>
  <c r="Q242" i="9"/>
  <c r="Q243" i="9"/>
  <c r="Q244" i="9"/>
  <c r="Q245" i="9"/>
  <c r="Q246" i="9"/>
  <c r="Q247" i="9"/>
  <c r="Q248" i="9"/>
  <c r="Q249" i="9"/>
  <c r="Q250" i="9"/>
  <c r="Q251" i="9"/>
  <c r="Q252" i="9"/>
  <c r="Q253" i="9"/>
  <c r="Q254" i="9"/>
  <c r="Q255" i="9"/>
  <c r="Q256" i="9"/>
  <c r="Q257" i="9"/>
  <c r="Q258" i="9"/>
  <c r="Q259" i="9"/>
  <c r="Q260" i="9"/>
  <c r="Q261" i="9"/>
  <c r="Q262" i="9"/>
  <c r="Q263" i="9"/>
  <c r="Q264" i="9"/>
  <c r="Q265" i="9"/>
  <c r="Q266" i="9"/>
  <c r="Q267" i="9"/>
  <c r="Q268" i="9"/>
  <c r="Q269" i="9"/>
  <c r="Q270" i="9"/>
  <c r="Q271" i="9"/>
  <c r="Q272" i="9"/>
  <c r="Q273" i="9"/>
  <c r="Q274" i="9"/>
  <c r="Q275" i="9"/>
  <c r="Q276" i="9"/>
  <c r="Q277" i="9"/>
  <c r="Q278" i="9"/>
  <c r="Q279" i="9"/>
  <c r="Q280" i="9"/>
  <c r="Q281" i="9"/>
  <c r="Q282" i="9"/>
  <c r="Q283" i="9"/>
  <c r="Q284" i="9"/>
  <c r="Q285" i="9"/>
  <c r="Q286" i="9"/>
  <c r="Q287" i="9"/>
  <c r="Q288" i="9"/>
  <c r="Q289" i="9"/>
  <c r="Q290" i="9"/>
  <c r="Q291" i="9"/>
  <c r="Q292" i="9"/>
  <c r="Q293" i="9"/>
  <c r="Q294" i="9"/>
  <c r="Q295" i="9"/>
  <c r="Q296" i="9"/>
  <c r="Q297" i="9"/>
  <c r="Q298" i="9"/>
  <c r="Q299" i="9"/>
  <c r="Q300" i="9"/>
  <c r="Q301" i="9"/>
  <c r="Q302" i="9"/>
  <c r="Q303" i="9"/>
  <c r="Q304" i="9"/>
  <c r="Q305" i="9"/>
  <c r="Q306" i="9"/>
  <c r="Q307" i="9"/>
  <c r="Q308" i="9"/>
  <c r="Q309" i="9"/>
  <c r="Q310" i="9"/>
  <c r="Q311" i="9"/>
  <c r="Q312" i="9"/>
  <c r="Q313" i="9"/>
  <c r="Q314" i="9"/>
  <c r="Q315" i="9"/>
  <c r="Q316" i="9"/>
  <c r="Q317" i="9"/>
  <c r="Q318" i="9"/>
  <c r="Q319" i="9"/>
  <c r="Q320" i="9"/>
  <c r="Q321" i="9"/>
  <c r="Q322" i="9"/>
  <c r="Q323" i="9"/>
  <c r="Q324" i="9"/>
  <c r="Q325" i="9"/>
  <c r="Q326" i="9"/>
  <c r="Q327" i="9"/>
  <c r="Q328" i="9"/>
  <c r="Q329" i="9"/>
  <c r="Q330" i="9"/>
  <c r="Q331" i="9"/>
  <c r="Q332" i="9"/>
  <c r="Q333" i="9"/>
  <c r="Q334" i="9"/>
  <c r="Q335" i="9"/>
  <c r="Q336" i="9"/>
  <c r="Q337" i="9"/>
  <c r="Q338" i="9"/>
  <c r="Q339" i="9"/>
  <c r="Q340" i="9"/>
  <c r="Q341" i="9"/>
  <c r="Q342" i="9"/>
  <c r="Q343" i="9"/>
  <c r="Q344" i="9"/>
  <c r="Q345" i="9"/>
  <c r="Q346" i="9"/>
  <c r="Q347" i="9"/>
  <c r="Q348" i="9"/>
  <c r="Q349" i="9"/>
  <c r="Q350" i="9"/>
  <c r="Q351" i="9"/>
  <c r="Q352" i="9"/>
  <c r="Q353" i="9"/>
  <c r="Q354" i="9"/>
  <c r="Q355" i="9"/>
  <c r="Q356" i="9"/>
  <c r="Q357" i="9"/>
  <c r="Q358" i="9"/>
  <c r="Q359" i="9"/>
  <c r="Q360" i="9"/>
  <c r="Q361" i="9"/>
  <c r="Q362" i="9"/>
  <c r="Q363" i="9"/>
  <c r="Q364" i="9"/>
  <c r="Q365" i="9"/>
  <c r="Q366" i="9"/>
  <c r="Q367" i="9"/>
  <c r="Q368" i="9"/>
  <c r="Q369" i="9"/>
  <c r="Q370" i="9"/>
  <c r="Q371" i="9"/>
  <c r="Q372" i="9"/>
  <c r="Q373" i="9"/>
  <c r="Q374" i="9"/>
  <c r="Q375" i="9"/>
  <c r="Q376" i="9"/>
  <c r="U26" i="9"/>
  <c r="U38" i="9"/>
  <c r="U50" i="9"/>
  <c r="U62" i="9"/>
  <c r="U74" i="9"/>
  <c r="U86" i="9"/>
  <c r="U98" i="9"/>
  <c r="U110" i="9"/>
  <c r="U122" i="9"/>
  <c r="U134" i="9"/>
  <c r="U146" i="9"/>
  <c r="U158" i="9"/>
  <c r="U170" i="9"/>
  <c r="U182" i="9"/>
  <c r="U194" i="9"/>
  <c r="U206" i="9"/>
  <c r="U218" i="9"/>
  <c r="U230" i="9"/>
  <c r="U242" i="9"/>
  <c r="U254" i="9"/>
  <c r="U266" i="9"/>
  <c r="U278" i="9"/>
  <c r="U290" i="9"/>
  <c r="U302" i="9"/>
  <c r="U314" i="9"/>
  <c r="U326" i="9"/>
  <c r="U338" i="9"/>
  <c r="U350" i="9"/>
  <c r="U362" i="9"/>
  <c r="U374" i="9"/>
  <c r="U27" i="9"/>
  <c r="U39" i="9"/>
  <c r="U51" i="9"/>
  <c r="U63" i="9"/>
  <c r="U75" i="9"/>
  <c r="U87" i="9"/>
  <c r="U99" i="9"/>
  <c r="U111" i="9"/>
  <c r="U123" i="9"/>
  <c r="U135" i="9"/>
  <c r="U147" i="9"/>
  <c r="U159" i="9"/>
  <c r="U171" i="9"/>
  <c r="U183" i="9"/>
  <c r="U195" i="9"/>
  <c r="U207" i="9"/>
  <c r="U219" i="9"/>
  <c r="U231" i="9"/>
  <c r="U243" i="9"/>
  <c r="U255" i="9"/>
  <c r="U267" i="9"/>
  <c r="U279" i="9"/>
  <c r="U291" i="9"/>
  <c r="U303" i="9"/>
  <c r="U315" i="9"/>
  <c r="U327" i="9"/>
  <c r="U339" i="9"/>
  <c r="U351" i="9"/>
  <c r="U363" i="9"/>
  <c r="U375" i="9"/>
  <c r="U28" i="9"/>
  <c r="U40" i="9"/>
  <c r="U52" i="9"/>
  <c r="U64" i="9"/>
  <c r="U76" i="9"/>
  <c r="U88" i="9"/>
  <c r="U100" i="9"/>
  <c r="U112" i="9"/>
  <c r="U124" i="9"/>
  <c r="U136" i="9"/>
  <c r="U148" i="9"/>
  <c r="U160" i="9"/>
  <c r="U172" i="9"/>
  <c r="U184" i="9"/>
  <c r="U196" i="9"/>
  <c r="U208" i="9"/>
  <c r="U220" i="9"/>
  <c r="U232" i="9"/>
  <c r="U244" i="9"/>
  <c r="U256" i="9"/>
  <c r="U268" i="9"/>
  <c r="U280" i="9"/>
  <c r="U292" i="9"/>
  <c r="U304" i="9"/>
  <c r="U316" i="9"/>
  <c r="U328" i="9"/>
  <c r="U340" i="9"/>
  <c r="U352" i="9"/>
  <c r="U364" i="9"/>
  <c r="U376" i="9"/>
  <c r="V17" i="9"/>
  <c r="V18" i="9"/>
  <c r="V19" i="9"/>
  <c r="V20" i="9"/>
  <c r="V21" i="9"/>
  <c r="V22" i="9"/>
  <c r="V23" i="9"/>
  <c r="V24" i="9"/>
  <c r="V25" i="9"/>
  <c r="V26" i="9"/>
  <c r="V27" i="9"/>
  <c r="V28" i="9"/>
  <c r="V29" i="9"/>
  <c r="V30" i="9"/>
  <c r="V31" i="9"/>
  <c r="V32" i="9"/>
  <c r="V33" i="9"/>
  <c r="V34" i="9"/>
  <c r="V35" i="9"/>
  <c r="V36" i="9"/>
  <c r="V37" i="9"/>
  <c r="V38" i="9"/>
  <c r="V39" i="9"/>
  <c r="V40" i="9"/>
  <c r="V41" i="9"/>
  <c r="V42" i="9"/>
  <c r="V43" i="9"/>
  <c r="V44" i="9"/>
  <c r="V45" i="9"/>
  <c r="V46" i="9"/>
  <c r="V47" i="9"/>
  <c r="V48" i="9"/>
  <c r="V49" i="9"/>
  <c r="V50" i="9"/>
  <c r="V51" i="9"/>
  <c r="V52" i="9"/>
  <c r="V53" i="9"/>
  <c r="V54" i="9"/>
  <c r="V55" i="9"/>
  <c r="V56" i="9"/>
  <c r="V57" i="9"/>
  <c r="V58" i="9"/>
  <c r="V59" i="9"/>
  <c r="V60" i="9"/>
  <c r="V61" i="9"/>
  <c r="V62" i="9"/>
  <c r="V63" i="9"/>
  <c r="V64" i="9"/>
  <c r="V65" i="9"/>
  <c r="V66" i="9"/>
  <c r="V67" i="9"/>
  <c r="V68" i="9"/>
  <c r="V69" i="9"/>
  <c r="V70" i="9"/>
  <c r="V71" i="9"/>
  <c r="V72" i="9"/>
  <c r="V73" i="9"/>
  <c r="V74" i="9"/>
  <c r="V75" i="9"/>
  <c r="V76" i="9"/>
  <c r="V77" i="9"/>
  <c r="V78" i="9"/>
  <c r="V79" i="9"/>
  <c r="V80" i="9"/>
  <c r="V81" i="9"/>
  <c r="V82" i="9"/>
  <c r="V83" i="9"/>
  <c r="V84" i="9"/>
  <c r="V85" i="9"/>
  <c r="V86" i="9"/>
  <c r="V87" i="9"/>
  <c r="V88" i="9"/>
  <c r="V89" i="9"/>
  <c r="V90" i="9"/>
  <c r="V91" i="9"/>
  <c r="V92" i="9"/>
  <c r="V93" i="9"/>
  <c r="V94" i="9"/>
  <c r="V95" i="9"/>
  <c r="V96" i="9"/>
  <c r="V97" i="9"/>
  <c r="V98" i="9"/>
  <c r="V99" i="9"/>
  <c r="V100" i="9"/>
  <c r="V101" i="9"/>
  <c r="V102" i="9"/>
  <c r="V103" i="9"/>
  <c r="V104" i="9"/>
  <c r="V105" i="9"/>
  <c r="V106" i="9"/>
  <c r="V107" i="9"/>
  <c r="V108" i="9"/>
  <c r="V109" i="9"/>
  <c r="V110" i="9"/>
  <c r="V111" i="9"/>
  <c r="V112" i="9"/>
  <c r="V113" i="9"/>
  <c r="V114" i="9"/>
  <c r="V115" i="9"/>
  <c r="V116" i="9"/>
  <c r="V117" i="9"/>
  <c r="V118" i="9"/>
  <c r="V119" i="9"/>
  <c r="V120" i="9"/>
  <c r="V121" i="9"/>
  <c r="V122" i="9"/>
  <c r="V123" i="9"/>
  <c r="V124" i="9"/>
  <c r="V125" i="9"/>
  <c r="V126" i="9"/>
  <c r="V127" i="9"/>
  <c r="V128" i="9"/>
  <c r="V129" i="9"/>
  <c r="V130" i="9"/>
  <c r="V131" i="9"/>
  <c r="V132" i="9"/>
  <c r="V133" i="9"/>
  <c r="V134" i="9"/>
  <c r="V135" i="9"/>
  <c r="V136" i="9"/>
  <c r="V137" i="9"/>
  <c r="V138" i="9"/>
  <c r="V139" i="9"/>
  <c r="V140" i="9"/>
  <c r="V141" i="9"/>
  <c r="V142" i="9"/>
  <c r="V143" i="9"/>
  <c r="V144" i="9"/>
  <c r="V145" i="9"/>
  <c r="V146" i="9"/>
  <c r="V147" i="9"/>
  <c r="V148" i="9"/>
  <c r="V149" i="9"/>
  <c r="V150" i="9"/>
  <c r="V151" i="9"/>
  <c r="V152" i="9"/>
  <c r="V153" i="9"/>
  <c r="V154" i="9"/>
  <c r="V155" i="9"/>
  <c r="V156" i="9"/>
  <c r="V157" i="9"/>
  <c r="V158" i="9"/>
  <c r="V159" i="9"/>
  <c r="V160" i="9"/>
  <c r="V161" i="9"/>
  <c r="V162" i="9"/>
  <c r="V163" i="9"/>
  <c r="V164" i="9"/>
  <c r="V165" i="9"/>
  <c r="V166" i="9"/>
  <c r="V167" i="9"/>
  <c r="V168" i="9"/>
  <c r="V169" i="9"/>
  <c r="V170" i="9"/>
  <c r="V171" i="9"/>
  <c r="V172" i="9"/>
  <c r="V173" i="9"/>
  <c r="V174" i="9"/>
  <c r="V175" i="9"/>
  <c r="V176" i="9"/>
  <c r="V177" i="9"/>
  <c r="V178" i="9"/>
  <c r="V179" i="9"/>
  <c r="V180" i="9"/>
  <c r="V181" i="9"/>
  <c r="V182" i="9"/>
  <c r="V183" i="9"/>
  <c r="V184" i="9"/>
  <c r="V185" i="9"/>
  <c r="V186" i="9"/>
  <c r="V187" i="9"/>
  <c r="V188" i="9"/>
  <c r="V189" i="9"/>
  <c r="V190" i="9"/>
  <c r="V191" i="9"/>
  <c r="V192" i="9"/>
  <c r="V193" i="9"/>
  <c r="V194" i="9"/>
  <c r="V195" i="9"/>
  <c r="V196" i="9"/>
  <c r="V197" i="9"/>
  <c r="V198" i="9"/>
  <c r="V199" i="9"/>
  <c r="V200" i="9"/>
  <c r="V201" i="9"/>
  <c r="V202" i="9"/>
  <c r="V203" i="9"/>
  <c r="V204" i="9"/>
  <c r="V205" i="9"/>
  <c r="V206" i="9"/>
  <c r="V207" i="9"/>
  <c r="V208" i="9"/>
  <c r="V209" i="9"/>
  <c r="V210" i="9"/>
  <c r="V211" i="9"/>
  <c r="V212" i="9"/>
  <c r="V213" i="9"/>
  <c r="V214" i="9"/>
  <c r="V215" i="9"/>
  <c r="V216" i="9"/>
  <c r="V217" i="9"/>
  <c r="V218" i="9"/>
  <c r="V219" i="9"/>
  <c r="V220" i="9"/>
  <c r="V221" i="9"/>
  <c r="V222" i="9"/>
  <c r="V223" i="9"/>
  <c r="V224" i="9"/>
  <c r="V225" i="9"/>
  <c r="V226" i="9"/>
  <c r="V227" i="9"/>
  <c r="V228" i="9"/>
  <c r="V229" i="9"/>
  <c r="V230" i="9"/>
  <c r="V231" i="9"/>
  <c r="V232" i="9"/>
  <c r="V233" i="9"/>
  <c r="V234" i="9"/>
  <c r="V235" i="9"/>
  <c r="V236" i="9"/>
  <c r="V237" i="9"/>
  <c r="V238" i="9"/>
  <c r="V239" i="9"/>
  <c r="V240" i="9"/>
  <c r="V241" i="9"/>
  <c r="V242" i="9"/>
  <c r="V243" i="9"/>
  <c r="V244" i="9"/>
  <c r="V245" i="9"/>
  <c r="V246" i="9"/>
  <c r="V247" i="9"/>
  <c r="V248" i="9"/>
  <c r="V249" i="9"/>
  <c r="V250" i="9"/>
  <c r="V251" i="9"/>
  <c r="V252" i="9"/>
  <c r="V253" i="9"/>
  <c r="V254" i="9"/>
  <c r="V255" i="9"/>
  <c r="V256" i="9"/>
  <c r="V257" i="9"/>
  <c r="V258" i="9"/>
  <c r="V259" i="9"/>
  <c r="V260" i="9"/>
  <c r="V261" i="9"/>
  <c r="V262" i="9"/>
  <c r="V263" i="9"/>
  <c r="V264" i="9"/>
  <c r="V265" i="9"/>
  <c r="V266" i="9"/>
  <c r="V267" i="9"/>
  <c r="V268" i="9"/>
  <c r="V269" i="9"/>
  <c r="V270" i="9"/>
  <c r="V271" i="9"/>
  <c r="V272" i="9"/>
  <c r="V273" i="9"/>
  <c r="V274" i="9"/>
  <c r="V275" i="9"/>
  <c r="V276" i="9"/>
  <c r="V277" i="9"/>
  <c r="V278" i="9"/>
  <c r="V279" i="9"/>
  <c r="V280" i="9"/>
  <c r="V281" i="9"/>
  <c r="V282" i="9"/>
  <c r="V283" i="9"/>
  <c r="V284" i="9"/>
  <c r="V285" i="9"/>
  <c r="V286" i="9"/>
  <c r="V287" i="9"/>
  <c r="V288" i="9"/>
  <c r="V289" i="9"/>
  <c r="V290" i="9"/>
  <c r="V291" i="9"/>
  <c r="V292" i="9"/>
  <c r="V293" i="9"/>
  <c r="V294" i="9"/>
  <c r="V295" i="9"/>
  <c r="V296" i="9"/>
  <c r="V297" i="9"/>
  <c r="V298" i="9"/>
  <c r="V299" i="9"/>
  <c r="V300" i="9"/>
  <c r="V301" i="9"/>
  <c r="V302" i="9"/>
  <c r="V303" i="9"/>
  <c r="V304" i="9"/>
  <c r="V305" i="9"/>
  <c r="V306" i="9"/>
  <c r="V307" i="9"/>
  <c r="V308" i="9"/>
  <c r="V309" i="9"/>
  <c r="V310" i="9"/>
  <c r="V311" i="9"/>
  <c r="V312" i="9"/>
  <c r="V313" i="9"/>
  <c r="V314" i="9"/>
  <c r="V315" i="9"/>
  <c r="V316" i="9"/>
  <c r="V317" i="9"/>
  <c r="V318" i="9"/>
  <c r="V319" i="9"/>
  <c r="V320" i="9"/>
  <c r="V321" i="9"/>
  <c r="V322" i="9"/>
  <c r="V323" i="9"/>
  <c r="V324" i="9"/>
  <c r="V325" i="9"/>
  <c r="V326" i="9"/>
  <c r="V327" i="9"/>
  <c r="V328" i="9"/>
  <c r="V329" i="9"/>
  <c r="V330" i="9"/>
  <c r="V331" i="9"/>
  <c r="V332" i="9"/>
  <c r="V333" i="9"/>
  <c r="V334" i="9"/>
  <c r="V335" i="9"/>
  <c r="V336" i="9"/>
  <c r="V337" i="9"/>
  <c r="V338" i="9"/>
  <c r="V339" i="9"/>
  <c r="V340" i="9"/>
  <c r="V341" i="9"/>
  <c r="V342" i="9"/>
  <c r="V343" i="9"/>
  <c r="V344" i="9"/>
  <c r="V345" i="9"/>
  <c r="V346" i="9"/>
  <c r="V347" i="9"/>
  <c r="V348" i="9"/>
  <c r="V349" i="9"/>
  <c r="V350" i="9"/>
  <c r="V351" i="9"/>
  <c r="V352" i="9"/>
  <c r="V353" i="9"/>
  <c r="V354" i="9"/>
  <c r="V355" i="9"/>
  <c r="V356" i="9"/>
  <c r="V357" i="9"/>
  <c r="V358" i="9"/>
  <c r="V359" i="9"/>
  <c r="V360" i="9"/>
  <c r="V361" i="9"/>
  <c r="V362" i="9"/>
  <c r="V363" i="9"/>
  <c r="V364" i="9"/>
  <c r="V365" i="9"/>
  <c r="V366" i="9"/>
  <c r="V367" i="9"/>
  <c r="V368" i="9"/>
  <c r="V369" i="9"/>
  <c r="V370" i="9"/>
  <c r="V371" i="9"/>
  <c r="V372" i="9"/>
  <c r="V373" i="9"/>
  <c r="V374" i="9"/>
  <c r="V375" i="9"/>
  <c r="V376" i="9"/>
  <c r="U29" i="9"/>
  <c r="U41" i="9"/>
  <c r="U53" i="9"/>
  <c r="U65" i="9"/>
  <c r="U77" i="9"/>
  <c r="U89" i="9"/>
  <c r="U101" i="9"/>
  <c r="U113" i="9"/>
  <c r="U125" i="9"/>
  <c r="U137" i="9"/>
  <c r="U149" i="9"/>
  <c r="U161" i="9"/>
  <c r="U173" i="9"/>
  <c r="U185" i="9"/>
  <c r="U197" i="9"/>
  <c r="U209" i="9"/>
  <c r="U221" i="9"/>
  <c r="U233" i="9"/>
  <c r="U245" i="9"/>
  <c r="U257" i="9"/>
  <c r="U269" i="9"/>
  <c r="U281" i="9"/>
  <c r="U293" i="9"/>
  <c r="U305" i="9"/>
  <c r="U317" i="9"/>
  <c r="U329" i="9"/>
  <c r="U341" i="9"/>
  <c r="U353" i="9"/>
  <c r="U365" i="9"/>
  <c r="U17" i="9"/>
  <c r="U18" i="9"/>
  <c r="U30" i="9"/>
  <c r="U42" i="9"/>
  <c r="U54" i="9"/>
  <c r="U66" i="9"/>
  <c r="U78" i="9"/>
  <c r="U90" i="9"/>
  <c r="U102" i="9"/>
  <c r="U114" i="9"/>
  <c r="U126" i="9"/>
  <c r="U138" i="9"/>
  <c r="U150" i="9"/>
  <c r="U162" i="9"/>
  <c r="U174" i="9"/>
  <c r="U186" i="9"/>
  <c r="U198" i="9"/>
  <c r="U210" i="9"/>
  <c r="U222" i="9"/>
  <c r="U234" i="9"/>
  <c r="U246" i="9"/>
  <c r="U258" i="9"/>
  <c r="U270" i="9"/>
  <c r="U282" i="9"/>
  <c r="U294" i="9"/>
  <c r="U306" i="9"/>
  <c r="U318" i="9"/>
  <c r="U330" i="9"/>
  <c r="U342" i="9"/>
  <c r="U354" i="9"/>
  <c r="U366" i="9"/>
  <c r="S17" i="9"/>
  <c r="T17" i="9"/>
  <c r="U19" i="9"/>
  <c r="U31" i="9"/>
  <c r="U43" i="9"/>
  <c r="U55" i="9"/>
  <c r="U67" i="9"/>
  <c r="U79" i="9"/>
  <c r="U91" i="9"/>
  <c r="U103" i="9"/>
  <c r="U115" i="9"/>
  <c r="U127" i="9"/>
  <c r="U139" i="9"/>
  <c r="U151" i="9"/>
  <c r="U163" i="9"/>
  <c r="U175" i="9"/>
  <c r="U187" i="9"/>
  <c r="U199" i="9"/>
  <c r="U211" i="9"/>
  <c r="U223" i="9"/>
  <c r="U235" i="9"/>
  <c r="U247" i="9"/>
  <c r="U259" i="9"/>
  <c r="U271" i="9"/>
  <c r="U283" i="9"/>
  <c r="U295" i="9"/>
  <c r="U307" i="9"/>
  <c r="U319" i="9"/>
  <c r="U331" i="9"/>
  <c r="U343" i="9"/>
  <c r="U355" i="9"/>
  <c r="U367" i="9"/>
  <c r="U20" i="9"/>
  <c r="U32" i="9"/>
  <c r="U44" i="9"/>
  <c r="U56" i="9"/>
  <c r="U68" i="9"/>
  <c r="U80" i="9"/>
  <c r="U92" i="9"/>
  <c r="U104" i="9"/>
  <c r="U116" i="9"/>
  <c r="U128" i="9"/>
  <c r="U140" i="9"/>
  <c r="U152" i="9"/>
  <c r="U164" i="9"/>
  <c r="U176" i="9"/>
  <c r="U188" i="9"/>
  <c r="U200" i="9"/>
  <c r="U212" i="9"/>
  <c r="U224" i="9"/>
  <c r="U236" i="9"/>
  <c r="U248" i="9"/>
  <c r="U260" i="9"/>
  <c r="U272" i="9"/>
  <c r="U284" i="9"/>
  <c r="U296" i="9"/>
  <c r="U308" i="9"/>
  <c r="U320" i="9"/>
  <c r="U332" i="9"/>
  <c r="U344" i="9"/>
  <c r="U356" i="9"/>
  <c r="U368" i="9"/>
  <c r="U21" i="9"/>
  <c r="U33" i="9"/>
  <c r="U45" i="9"/>
  <c r="U57" i="9"/>
  <c r="U69" i="9"/>
  <c r="U81" i="9"/>
  <c r="U93" i="9"/>
  <c r="U105" i="9"/>
  <c r="U117" i="9"/>
  <c r="U129" i="9"/>
  <c r="U141" i="9"/>
  <c r="U153" i="9"/>
  <c r="U165" i="9"/>
  <c r="U177" i="9"/>
  <c r="U189" i="9"/>
  <c r="U201" i="9"/>
  <c r="U213" i="9"/>
  <c r="U225" i="9"/>
  <c r="U237" i="9"/>
  <c r="U249" i="9"/>
  <c r="U261" i="9"/>
  <c r="U273" i="9"/>
  <c r="U285" i="9"/>
  <c r="U297" i="9"/>
  <c r="U309" i="9"/>
  <c r="U321" i="9"/>
  <c r="U333" i="9"/>
  <c r="U345" i="9"/>
  <c r="U357" i="9"/>
  <c r="U369" i="9"/>
  <c r="U22" i="9"/>
  <c r="U34" i="9"/>
  <c r="U46" i="9"/>
  <c r="U58" i="9"/>
  <c r="U70" i="9"/>
  <c r="U82" i="9"/>
  <c r="U94" i="9"/>
  <c r="U106" i="9"/>
  <c r="U118" i="9"/>
  <c r="U130" i="9"/>
  <c r="U142" i="9"/>
  <c r="U154" i="9"/>
  <c r="U166" i="9"/>
  <c r="U178" i="9"/>
  <c r="U190" i="9"/>
  <c r="U202" i="9"/>
  <c r="U214" i="9"/>
  <c r="U226" i="9"/>
  <c r="U238" i="9"/>
  <c r="U250" i="9"/>
  <c r="U262" i="9"/>
  <c r="U274" i="9"/>
  <c r="U286" i="9"/>
  <c r="U298" i="9"/>
  <c r="U310" i="9"/>
  <c r="U322" i="9"/>
  <c r="U334" i="9"/>
  <c r="U346" i="9"/>
  <c r="U358" i="9"/>
  <c r="U370" i="9"/>
  <c r="U23" i="9"/>
  <c r="U35" i="9"/>
  <c r="U47" i="9"/>
  <c r="U59" i="9"/>
  <c r="U71" i="9"/>
  <c r="U83" i="9"/>
  <c r="U95" i="9"/>
  <c r="U107" i="9"/>
  <c r="U119" i="9"/>
  <c r="U131" i="9"/>
  <c r="U143" i="9"/>
  <c r="U155" i="9"/>
  <c r="U167" i="9"/>
  <c r="U179" i="9"/>
  <c r="U191" i="9"/>
  <c r="U203" i="9"/>
  <c r="U215" i="9"/>
  <c r="U227" i="9"/>
  <c r="U239" i="9"/>
  <c r="U251" i="9"/>
  <c r="U263" i="9"/>
  <c r="U275" i="9"/>
  <c r="U287" i="9"/>
  <c r="U299" i="9"/>
  <c r="U311" i="9"/>
  <c r="U323" i="9"/>
  <c r="U335" i="9"/>
  <c r="U347" i="9"/>
  <c r="U359" i="9"/>
  <c r="U371" i="9"/>
  <c r="U24" i="9"/>
  <c r="U36" i="9"/>
  <c r="U48" i="9"/>
  <c r="U60" i="9"/>
  <c r="U72" i="9"/>
  <c r="U84" i="9"/>
  <c r="U96" i="9"/>
  <c r="U108" i="9"/>
  <c r="U120" i="9"/>
  <c r="U132" i="9"/>
  <c r="U144" i="9"/>
  <c r="U156" i="9"/>
  <c r="U168" i="9"/>
  <c r="U180" i="9"/>
  <c r="U192" i="9"/>
  <c r="U204" i="9"/>
  <c r="U216" i="9"/>
  <c r="U228" i="9"/>
  <c r="U240" i="9"/>
  <c r="U252" i="9"/>
  <c r="U264" i="9"/>
  <c r="U276" i="9"/>
  <c r="U288" i="9"/>
  <c r="U300" i="9"/>
  <c r="U312" i="9"/>
  <c r="U324" i="9"/>
  <c r="U336" i="9"/>
  <c r="U348" i="9"/>
  <c r="U360" i="9"/>
  <c r="U372" i="9"/>
  <c r="U25" i="9"/>
  <c r="U37" i="9"/>
  <c r="U49" i="9"/>
  <c r="U61" i="9"/>
  <c r="U73" i="9"/>
  <c r="U85" i="9"/>
  <c r="U97" i="9"/>
  <c r="U109" i="9"/>
  <c r="U121" i="9"/>
  <c r="U133" i="9"/>
  <c r="U145" i="9"/>
  <c r="U157" i="9"/>
  <c r="U169" i="9"/>
  <c r="U181" i="9"/>
  <c r="U193" i="9"/>
  <c r="U205" i="9"/>
  <c r="U217" i="9"/>
  <c r="U229" i="9"/>
  <c r="U241" i="9"/>
  <c r="U253" i="9"/>
  <c r="U265" i="9"/>
  <c r="U277" i="9"/>
  <c r="U289" i="9"/>
  <c r="U301" i="9"/>
  <c r="U313" i="9"/>
  <c r="U325" i="9"/>
  <c r="U337" i="9"/>
  <c r="U349" i="9"/>
  <c r="U361" i="9"/>
  <c r="U373" i="9"/>
  <c r="W17" i="9"/>
  <c r="S18" i="9"/>
  <c r="W18" i="9"/>
  <c r="S19" i="9"/>
  <c r="T18" i="9"/>
  <c r="T19" i="9"/>
  <c r="W19" i="9"/>
  <c r="S20" i="9"/>
  <c r="W20" i="9"/>
  <c r="S21" i="9"/>
  <c r="T20" i="9"/>
  <c r="W21" i="9"/>
  <c r="S22" i="9"/>
  <c r="T21" i="9"/>
  <c r="W22" i="9"/>
  <c r="S23" i="9"/>
  <c r="T22" i="9"/>
  <c r="T23" i="9"/>
  <c r="W23" i="9"/>
  <c r="S24" i="9"/>
  <c r="W24" i="9"/>
  <c r="S25" i="9"/>
  <c r="T24" i="9"/>
  <c r="W25" i="9"/>
  <c r="S26" i="9"/>
  <c r="T25" i="9"/>
  <c r="W26" i="9"/>
  <c r="S27" i="9"/>
  <c r="T26" i="9"/>
  <c r="W27" i="9"/>
  <c r="S28" i="9"/>
  <c r="T27" i="9"/>
  <c r="W28" i="9"/>
  <c r="S29" i="9"/>
  <c r="T28" i="9"/>
  <c r="W29" i="9"/>
  <c r="S30" i="9"/>
  <c r="T29" i="9"/>
  <c r="W30" i="9"/>
  <c r="S31" i="9"/>
  <c r="T30" i="9"/>
  <c r="W31" i="9"/>
  <c r="S32" i="9"/>
  <c r="T31" i="9"/>
  <c r="T32" i="9"/>
  <c r="W32" i="9"/>
  <c r="S33" i="9"/>
  <c r="W33" i="9"/>
  <c r="S34" i="9"/>
  <c r="T33" i="9"/>
  <c r="W34" i="9"/>
  <c r="S35" i="9"/>
  <c r="T34" i="9"/>
  <c r="W35" i="9"/>
  <c r="S36" i="9"/>
  <c r="T35" i="9"/>
  <c r="W36" i="9"/>
  <c r="S37" i="9"/>
  <c r="T36" i="9"/>
  <c r="W37" i="9"/>
  <c r="S38" i="9"/>
  <c r="T37" i="9"/>
  <c r="W38" i="9"/>
  <c r="S39" i="9"/>
  <c r="T38" i="9"/>
  <c r="T39" i="9"/>
  <c r="W39" i="9"/>
  <c r="S40" i="9"/>
  <c r="W40" i="9"/>
  <c r="S41" i="9"/>
  <c r="T40" i="9"/>
  <c r="W41" i="9"/>
  <c r="S42" i="9"/>
  <c r="T41" i="9"/>
  <c r="W42" i="9"/>
  <c r="S43" i="9"/>
  <c r="T42" i="9"/>
  <c r="W43" i="9"/>
  <c r="S44" i="9"/>
  <c r="T43" i="9"/>
  <c r="W44" i="9"/>
  <c r="S45" i="9"/>
  <c r="T44" i="9"/>
  <c r="W45" i="9"/>
  <c r="S46" i="9"/>
  <c r="T45" i="9"/>
  <c r="T46" i="9"/>
  <c r="W46" i="9"/>
  <c r="S47" i="9"/>
  <c r="T47" i="9"/>
  <c r="W47" i="9"/>
  <c r="S48" i="9"/>
  <c r="W48" i="9"/>
  <c r="S49" i="9"/>
  <c r="T48" i="9"/>
  <c r="W49" i="9"/>
  <c r="S50" i="9"/>
  <c r="T49" i="9"/>
  <c r="W50" i="9"/>
  <c r="S51" i="9"/>
  <c r="T50" i="9"/>
  <c r="W51" i="9"/>
  <c r="S52" i="9"/>
  <c r="T51" i="9"/>
  <c r="T52" i="9"/>
  <c r="W52" i="9"/>
  <c r="S53" i="9"/>
  <c r="W53" i="9"/>
  <c r="S54" i="9"/>
  <c r="T53" i="9"/>
  <c r="W54" i="9"/>
  <c r="S55" i="9"/>
  <c r="T54" i="9"/>
  <c r="T55" i="9"/>
  <c r="W55" i="9"/>
  <c r="S56" i="9"/>
  <c r="W56" i="9"/>
  <c r="S57" i="9"/>
  <c r="T56" i="9"/>
  <c r="W57" i="9"/>
  <c r="S58" i="9"/>
  <c r="T57" i="9"/>
  <c r="W58" i="9"/>
  <c r="S59" i="9"/>
  <c r="T58" i="9"/>
  <c r="T59" i="9"/>
  <c r="W59" i="9"/>
  <c r="S60" i="9"/>
  <c r="W60" i="9"/>
  <c r="S61" i="9"/>
  <c r="T60" i="9"/>
  <c r="W61" i="9"/>
  <c r="S62" i="9"/>
  <c r="T61" i="9"/>
  <c r="W62" i="9"/>
  <c r="S63" i="9"/>
  <c r="T62" i="9"/>
  <c r="T63" i="9"/>
  <c r="W63" i="9"/>
  <c r="S64" i="9"/>
  <c r="W64" i="9"/>
  <c r="S65" i="9"/>
  <c r="T64" i="9"/>
  <c r="W65" i="9"/>
  <c r="S66" i="9"/>
  <c r="T65" i="9"/>
  <c r="W66" i="9"/>
  <c r="S67" i="9"/>
  <c r="T66" i="9"/>
  <c r="W67" i="9"/>
  <c r="S68" i="9"/>
  <c r="T67" i="9"/>
  <c r="W68" i="9"/>
  <c r="S69" i="9"/>
  <c r="T68" i="9"/>
  <c r="W69" i="9"/>
  <c r="S70" i="9"/>
  <c r="T69" i="9"/>
  <c r="T70" i="9"/>
  <c r="W70" i="9"/>
  <c r="S71" i="9"/>
  <c r="W71" i="9"/>
  <c r="S72" i="9"/>
  <c r="T71" i="9"/>
  <c r="W72" i="9"/>
  <c r="S73" i="9"/>
  <c r="T72" i="9"/>
  <c r="T73" i="9"/>
  <c r="W73" i="9"/>
  <c r="S74" i="9"/>
  <c r="T74" i="9"/>
  <c r="W74" i="9"/>
  <c r="S75" i="9"/>
  <c r="W75" i="9"/>
  <c r="S76" i="9"/>
  <c r="T75" i="9"/>
  <c r="W76" i="9"/>
  <c r="S77" i="9"/>
  <c r="T76" i="9"/>
  <c r="W77" i="9"/>
  <c r="S78" i="9"/>
  <c r="T77" i="9"/>
  <c r="T78" i="9"/>
  <c r="W78" i="9"/>
  <c r="S79" i="9"/>
  <c r="W79" i="9"/>
  <c r="S80" i="9"/>
  <c r="T79" i="9"/>
  <c r="W80" i="9"/>
  <c r="S81" i="9"/>
  <c r="T80" i="9"/>
  <c r="W81" i="9"/>
  <c r="S82" i="9"/>
  <c r="T81" i="9"/>
  <c r="T82" i="9"/>
  <c r="W82" i="9"/>
  <c r="S83" i="9"/>
  <c r="W83" i="9"/>
  <c r="S84" i="9"/>
  <c r="T83" i="9"/>
  <c r="W84" i="9"/>
  <c r="S85" i="9"/>
  <c r="T84" i="9"/>
  <c r="W85" i="9"/>
  <c r="S86" i="9"/>
  <c r="T85" i="9"/>
  <c r="T86" i="9"/>
  <c r="W86" i="9"/>
  <c r="S87" i="9"/>
  <c r="W87" i="9"/>
  <c r="S88" i="9"/>
  <c r="T87" i="9"/>
  <c r="W88" i="9"/>
  <c r="S89" i="9"/>
  <c r="T88" i="9"/>
  <c r="W89" i="9"/>
  <c r="S90" i="9"/>
  <c r="T89" i="9"/>
  <c r="T90" i="9"/>
  <c r="W90" i="9"/>
  <c r="S91" i="9"/>
  <c r="W91" i="9"/>
  <c r="S92" i="9"/>
  <c r="T91" i="9"/>
  <c r="W92" i="9"/>
  <c r="S93" i="9"/>
  <c r="T92" i="9"/>
  <c r="W93" i="9"/>
  <c r="S94" i="9"/>
  <c r="T93" i="9"/>
  <c r="T94" i="9"/>
  <c r="W94" i="9"/>
  <c r="S95" i="9"/>
  <c r="W95" i="9"/>
  <c r="S96" i="9"/>
  <c r="T95" i="9"/>
  <c r="W96" i="9"/>
  <c r="S97" i="9"/>
  <c r="T96" i="9"/>
  <c r="W97" i="9"/>
  <c r="S98" i="9"/>
  <c r="T97" i="9"/>
  <c r="T98" i="9"/>
  <c r="W98" i="9"/>
  <c r="S99" i="9"/>
  <c r="W99" i="9"/>
  <c r="S100" i="9"/>
  <c r="T99" i="9"/>
  <c r="W100" i="9"/>
  <c r="S101" i="9"/>
  <c r="T100" i="9"/>
  <c r="W101" i="9"/>
  <c r="S102" i="9"/>
  <c r="T101" i="9"/>
  <c r="T102" i="9"/>
  <c r="W102" i="9"/>
  <c r="S103" i="9"/>
  <c r="W103" i="9"/>
  <c r="S104" i="9"/>
  <c r="T103" i="9"/>
  <c r="W104" i="9"/>
  <c r="S105" i="9"/>
  <c r="T104" i="9"/>
  <c r="W105" i="9"/>
  <c r="S106" i="9"/>
  <c r="T105" i="9"/>
  <c r="T106" i="9"/>
  <c r="W106" i="9"/>
  <c r="S107" i="9"/>
  <c r="W107" i="9"/>
  <c r="S108" i="9"/>
  <c r="T107" i="9"/>
  <c r="W108" i="9"/>
  <c r="S109" i="9"/>
  <c r="T108" i="9"/>
  <c r="W109" i="9"/>
  <c r="S110" i="9"/>
  <c r="T109" i="9"/>
  <c r="T110" i="9"/>
  <c r="W110" i="9"/>
  <c r="S111" i="9"/>
  <c r="W111" i="9"/>
  <c r="S112" i="9"/>
  <c r="T111" i="9"/>
  <c r="T112" i="9"/>
  <c r="W112" i="9"/>
  <c r="S113" i="9"/>
  <c r="W113" i="9"/>
  <c r="S114" i="9"/>
  <c r="T113" i="9"/>
  <c r="W114" i="9"/>
  <c r="S115" i="9"/>
  <c r="T114" i="9"/>
  <c r="W115" i="9"/>
  <c r="S116" i="9"/>
  <c r="T115" i="9"/>
  <c r="T116" i="9"/>
  <c r="W116" i="9"/>
  <c r="S117" i="9"/>
  <c r="W117" i="9"/>
  <c r="S118" i="9"/>
  <c r="T117" i="9"/>
  <c r="T118" i="9"/>
  <c r="W118" i="9"/>
  <c r="S119" i="9"/>
  <c r="W119" i="9"/>
  <c r="S120" i="9"/>
  <c r="T119" i="9"/>
  <c r="T120" i="9"/>
  <c r="W120" i="9"/>
  <c r="S121" i="9"/>
  <c r="W121" i="9"/>
  <c r="S122" i="9"/>
  <c r="T121" i="9"/>
  <c r="W122" i="9"/>
  <c r="S123" i="9"/>
  <c r="T122" i="9"/>
  <c r="T123" i="9"/>
  <c r="W123" i="9"/>
  <c r="S124" i="9"/>
  <c r="T124" i="9"/>
  <c r="W124" i="9"/>
  <c r="S125" i="9"/>
  <c r="W125" i="9"/>
  <c r="S126" i="9"/>
  <c r="T125" i="9"/>
  <c r="W126" i="9"/>
  <c r="S127" i="9"/>
  <c r="T126" i="9"/>
  <c r="W127" i="9"/>
  <c r="S128" i="9"/>
  <c r="T127" i="9"/>
  <c r="W128" i="9"/>
  <c r="S129" i="9"/>
  <c r="T128" i="9"/>
  <c r="T129" i="9"/>
  <c r="W129" i="9"/>
  <c r="S130" i="9"/>
  <c r="W130" i="9"/>
  <c r="S131" i="9"/>
  <c r="T130" i="9"/>
  <c r="W131" i="9"/>
  <c r="S132" i="9"/>
  <c r="T131" i="9"/>
  <c r="W132" i="9"/>
  <c r="S133" i="9"/>
  <c r="T132" i="9"/>
  <c r="W133" i="9"/>
  <c r="S134" i="9"/>
  <c r="T133" i="9"/>
  <c r="W134" i="9"/>
  <c r="S135" i="9"/>
  <c r="T134" i="9"/>
  <c r="T135" i="9"/>
  <c r="W135" i="9"/>
  <c r="S136" i="9"/>
  <c r="T136" i="9"/>
  <c r="W136" i="9"/>
  <c r="S137" i="9"/>
  <c r="W137" i="9"/>
  <c r="S138" i="9"/>
  <c r="T137" i="9"/>
  <c r="W138" i="9"/>
  <c r="S139" i="9"/>
  <c r="T138" i="9"/>
  <c r="W139" i="9"/>
  <c r="S140" i="9"/>
  <c r="T139" i="9"/>
  <c r="T140" i="9"/>
  <c r="W140" i="9"/>
  <c r="S141" i="9"/>
  <c r="W141" i="9"/>
  <c r="S142" i="9"/>
  <c r="T141" i="9"/>
  <c r="T142" i="9"/>
  <c r="W142" i="9"/>
  <c r="S143" i="9"/>
  <c r="W143" i="9"/>
  <c r="S144" i="9"/>
  <c r="T143" i="9"/>
  <c r="W144" i="9"/>
  <c r="S145" i="9"/>
  <c r="T144" i="9"/>
  <c r="W145" i="9"/>
  <c r="S146" i="9"/>
  <c r="T145" i="9"/>
  <c r="W146" i="9"/>
  <c r="S147" i="9"/>
  <c r="T146" i="9"/>
  <c r="T147" i="9"/>
  <c r="W147" i="9"/>
  <c r="S148" i="9"/>
  <c r="T148" i="9"/>
  <c r="W148" i="9"/>
  <c r="S149" i="9"/>
  <c r="W149" i="9"/>
  <c r="S150" i="9"/>
  <c r="T149" i="9"/>
  <c r="W150" i="9"/>
  <c r="S151" i="9"/>
  <c r="T150" i="9"/>
  <c r="W151" i="9"/>
  <c r="S152" i="9"/>
  <c r="T151" i="9"/>
  <c r="W152" i="9"/>
  <c r="S153" i="9"/>
  <c r="T152" i="9"/>
  <c r="T153" i="9"/>
  <c r="W153" i="9"/>
  <c r="S154" i="9"/>
  <c r="W154" i="9"/>
  <c r="S155" i="9"/>
  <c r="T154" i="9"/>
  <c r="W155" i="9"/>
  <c r="S156" i="9"/>
  <c r="T155" i="9"/>
  <c r="W156" i="9"/>
  <c r="S157" i="9"/>
  <c r="T156" i="9"/>
  <c r="T157" i="9"/>
  <c r="W157" i="9"/>
  <c r="S158" i="9"/>
  <c r="W158" i="9"/>
  <c r="S159" i="9"/>
  <c r="T158" i="9"/>
  <c r="T159" i="9"/>
  <c r="W159" i="9"/>
  <c r="S160" i="9"/>
  <c r="T160" i="9"/>
  <c r="W160" i="9"/>
  <c r="S161" i="9"/>
  <c r="W161" i="9"/>
  <c r="S162" i="9"/>
  <c r="T161" i="9"/>
  <c r="W162" i="9"/>
  <c r="S163" i="9"/>
  <c r="T162" i="9"/>
  <c r="W163" i="9"/>
  <c r="S164" i="9"/>
  <c r="T163" i="9"/>
  <c r="T164" i="9"/>
  <c r="W164" i="9"/>
  <c r="S165" i="9"/>
  <c r="W165" i="9"/>
  <c r="S166" i="9"/>
  <c r="T165" i="9"/>
  <c r="T166" i="9"/>
  <c r="W166" i="9"/>
  <c r="S167" i="9"/>
  <c r="W167" i="9"/>
  <c r="S168" i="9"/>
  <c r="T167" i="9"/>
  <c r="T168" i="9"/>
  <c r="W168" i="9"/>
  <c r="S169" i="9"/>
  <c r="W169" i="9"/>
  <c r="S170" i="9"/>
  <c r="T169" i="9"/>
  <c r="W170" i="9"/>
  <c r="S171" i="9"/>
  <c r="T170" i="9"/>
  <c r="T171" i="9"/>
  <c r="W171" i="9"/>
  <c r="S172" i="9"/>
  <c r="T172" i="9"/>
  <c r="W172" i="9"/>
  <c r="S173" i="9"/>
  <c r="W173" i="9"/>
  <c r="S174" i="9"/>
  <c r="T173" i="9"/>
  <c r="W174" i="9"/>
  <c r="S175" i="9"/>
  <c r="T174" i="9"/>
  <c r="W175" i="9"/>
  <c r="S176" i="9"/>
  <c r="T175" i="9"/>
  <c r="W176" i="9"/>
  <c r="S177" i="9"/>
  <c r="T176" i="9"/>
  <c r="T177" i="9"/>
  <c r="W177" i="9"/>
  <c r="S178" i="9"/>
  <c r="W178" i="9"/>
  <c r="S179" i="9"/>
  <c r="T178" i="9"/>
  <c r="W179" i="9"/>
  <c r="S180" i="9"/>
  <c r="T179" i="9"/>
  <c r="W180" i="9"/>
  <c r="S181" i="9"/>
  <c r="T180" i="9"/>
  <c r="W181" i="9"/>
  <c r="S182" i="9"/>
  <c r="T181" i="9"/>
  <c r="W182" i="9"/>
  <c r="S183" i="9"/>
  <c r="T182" i="9"/>
  <c r="T183" i="9"/>
  <c r="W183" i="9"/>
  <c r="S184" i="9"/>
  <c r="T184" i="9"/>
  <c r="W184" i="9"/>
  <c r="S185" i="9"/>
  <c r="T185" i="9"/>
  <c r="W185" i="9"/>
  <c r="S186" i="9"/>
  <c r="T186" i="9"/>
  <c r="W186" i="9"/>
  <c r="S187" i="9"/>
  <c r="T187" i="9"/>
  <c r="W187" i="9"/>
  <c r="S188" i="9"/>
  <c r="T188" i="9"/>
  <c r="W188" i="9"/>
  <c r="S189" i="9"/>
  <c r="T189" i="9"/>
  <c r="W189" i="9"/>
  <c r="S190" i="9"/>
  <c r="T190" i="9"/>
  <c r="W190" i="9"/>
  <c r="S191" i="9"/>
  <c r="T191" i="9"/>
  <c r="W191" i="9"/>
  <c r="S192" i="9"/>
  <c r="T192" i="9"/>
  <c r="W192" i="9"/>
  <c r="S193" i="9"/>
  <c r="T193" i="9"/>
  <c r="W193" i="9"/>
  <c r="S194" i="9"/>
  <c r="T194" i="9"/>
  <c r="W194" i="9"/>
  <c r="S195" i="9"/>
  <c r="T195" i="9"/>
  <c r="W195" i="9"/>
  <c r="S196" i="9"/>
  <c r="T196" i="9"/>
  <c r="W196" i="9"/>
  <c r="S197" i="9"/>
  <c r="T197" i="9"/>
  <c r="W197" i="9"/>
  <c r="S198" i="9"/>
  <c r="T198" i="9"/>
  <c r="W198" i="9"/>
  <c r="S199" i="9"/>
  <c r="T199" i="9"/>
  <c r="W199" i="9"/>
  <c r="S200" i="9"/>
  <c r="T200" i="9"/>
  <c r="W200" i="9"/>
  <c r="S201" i="9"/>
  <c r="T201" i="9"/>
  <c r="W201" i="9"/>
  <c r="S202" i="9"/>
  <c r="T202" i="9"/>
  <c r="W202" i="9"/>
  <c r="S203" i="9"/>
  <c r="T203" i="9"/>
  <c r="W203" i="9"/>
  <c r="S204" i="9"/>
  <c r="T204" i="9"/>
  <c r="W204" i="9"/>
  <c r="S205" i="9"/>
  <c r="T205" i="9"/>
  <c r="W205" i="9"/>
  <c r="S206" i="9"/>
  <c r="T206" i="9"/>
  <c r="W206" i="9"/>
  <c r="S207" i="9"/>
  <c r="W207" i="9"/>
  <c r="S208" i="9"/>
  <c r="T207" i="9"/>
  <c r="W208" i="9"/>
  <c r="S209" i="9"/>
  <c r="T208" i="9"/>
  <c r="W209" i="9"/>
  <c r="S210" i="9"/>
  <c r="T209" i="9"/>
  <c r="T210" i="9"/>
  <c r="W210" i="9"/>
  <c r="S211" i="9"/>
  <c r="W211" i="9"/>
  <c r="S212" i="9"/>
  <c r="T211" i="9"/>
  <c r="T212" i="9"/>
  <c r="W212" i="9"/>
  <c r="S213" i="9"/>
  <c r="W213" i="9"/>
  <c r="S214" i="9"/>
  <c r="T213" i="9"/>
  <c r="T214" i="9"/>
  <c r="W214" i="9"/>
  <c r="S215" i="9"/>
  <c r="W215" i="9"/>
  <c r="S216" i="9"/>
  <c r="T215" i="9"/>
  <c r="W216" i="9"/>
  <c r="S217" i="9"/>
  <c r="T216" i="9"/>
  <c r="W217" i="9"/>
  <c r="S218" i="9"/>
  <c r="T217" i="9"/>
  <c r="T218" i="9"/>
  <c r="W218" i="9"/>
  <c r="S219" i="9"/>
  <c r="W219" i="9"/>
  <c r="S220" i="9"/>
  <c r="T219" i="9"/>
  <c r="T220" i="9"/>
  <c r="W220" i="9"/>
  <c r="S221" i="9"/>
  <c r="W221" i="9"/>
  <c r="S222" i="9"/>
  <c r="T221" i="9"/>
  <c r="T222" i="9"/>
  <c r="W222" i="9"/>
  <c r="S223" i="9"/>
  <c r="W223" i="9"/>
  <c r="S224" i="9"/>
  <c r="T223" i="9"/>
  <c r="T224" i="9"/>
  <c r="W224" i="9"/>
  <c r="S225" i="9"/>
  <c r="W225" i="9"/>
  <c r="S226" i="9"/>
  <c r="T225" i="9"/>
  <c r="T226" i="9"/>
  <c r="W226" i="9"/>
  <c r="S227" i="9"/>
  <c r="W227" i="9"/>
  <c r="S228" i="9"/>
  <c r="T227" i="9"/>
  <c r="T228" i="9"/>
  <c r="W228" i="9"/>
  <c r="S229" i="9"/>
  <c r="W229" i="9"/>
  <c r="S230" i="9"/>
  <c r="T229" i="9"/>
  <c r="T230" i="9"/>
  <c r="W230" i="9"/>
  <c r="S231" i="9"/>
  <c r="W231" i="9"/>
  <c r="S232" i="9"/>
  <c r="T231" i="9"/>
  <c r="T232" i="9"/>
  <c r="W232" i="9"/>
  <c r="S233" i="9"/>
  <c r="W233" i="9"/>
  <c r="S234" i="9"/>
  <c r="T233" i="9"/>
  <c r="T234" i="9"/>
  <c r="W234" i="9"/>
  <c r="S235" i="9"/>
  <c r="W235" i="9"/>
  <c r="S236" i="9"/>
  <c r="T235" i="9"/>
  <c r="T236" i="9"/>
  <c r="W236" i="9"/>
  <c r="S237" i="9"/>
  <c r="W237" i="9"/>
  <c r="S238" i="9"/>
  <c r="T237" i="9"/>
  <c r="T238" i="9"/>
  <c r="W238" i="9"/>
  <c r="S239" i="9"/>
  <c r="W239" i="9"/>
  <c r="S240" i="9"/>
  <c r="T239" i="9"/>
  <c r="T240" i="9"/>
  <c r="W240" i="9"/>
  <c r="S241" i="9"/>
  <c r="W241" i="9"/>
  <c r="S242" i="9"/>
  <c r="T241" i="9"/>
  <c r="T242" i="9"/>
  <c r="W242" i="9"/>
  <c r="S243" i="9"/>
  <c r="W243" i="9"/>
  <c r="S244" i="9"/>
  <c r="T243" i="9"/>
  <c r="T244" i="9"/>
  <c r="W244" i="9"/>
  <c r="S245" i="9"/>
  <c r="W245" i="9"/>
  <c r="S246" i="9"/>
  <c r="T245" i="9"/>
  <c r="T246" i="9"/>
  <c r="W246" i="9"/>
  <c r="S247" i="9"/>
  <c r="W247" i="9"/>
  <c r="S248" i="9"/>
  <c r="T247" i="9"/>
  <c r="T248" i="9"/>
  <c r="W248" i="9"/>
  <c r="S249" i="9"/>
  <c r="W249" i="9"/>
  <c r="S250" i="9"/>
  <c r="T249" i="9"/>
  <c r="T250" i="9"/>
  <c r="W250" i="9"/>
  <c r="S251" i="9"/>
  <c r="W251" i="9"/>
  <c r="S252" i="9"/>
  <c r="T251" i="9"/>
  <c r="T252" i="9"/>
  <c r="W252" i="9"/>
  <c r="S253" i="9"/>
  <c r="W253" i="9"/>
  <c r="S254" i="9"/>
  <c r="T253" i="9"/>
  <c r="T254" i="9"/>
  <c r="W254" i="9"/>
  <c r="S255" i="9"/>
  <c r="W255" i="9"/>
  <c r="S256" i="9"/>
  <c r="T255" i="9"/>
  <c r="T256" i="9"/>
  <c r="W256" i="9"/>
  <c r="S257" i="9"/>
  <c r="W257" i="9"/>
  <c r="S258" i="9"/>
  <c r="T257" i="9"/>
  <c r="T258" i="9"/>
  <c r="W258" i="9"/>
  <c r="S259" i="9"/>
  <c r="W259" i="9"/>
  <c r="S260" i="9"/>
  <c r="T259" i="9"/>
  <c r="T260" i="9"/>
  <c r="W260" i="9"/>
  <c r="S261" i="9"/>
  <c r="W261" i="9"/>
  <c r="S262" i="9"/>
  <c r="T261" i="9"/>
  <c r="T262" i="9"/>
  <c r="W262" i="9"/>
  <c r="S263" i="9"/>
  <c r="W263" i="9"/>
  <c r="S264" i="9"/>
  <c r="T263" i="9"/>
  <c r="T264" i="9"/>
  <c r="W264" i="9"/>
  <c r="S265" i="9"/>
  <c r="W265" i="9"/>
  <c r="S266" i="9"/>
  <c r="T265" i="9"/>
  <c r="T266" i="9"/>
  <c r="W266" i="9"/>
  <c r="S267" i="9"/>
  <c r="W267" i="9"/>
  <c r="S268" i="9"/>
  <c r="T267" i="9"/>
  <c r="T268" i="9"/>
  <c r="W268" i="9"/>
  <c r="S269" i="9"/>
  <c r="W269" i="9"/>
  <c r="S270" i="9"/>
  <c r="T269" i="9"/>
  <c r="T270" i="9"/>
  <c r="W270" i="9"/>
  <c r="S271" i="9"/>
  <c r="W271" i="9"/>
  <c r="S272" i="9"/>
  <c r="T271" i="9"/>
  <c r="T272" i="9"/>
  <c r="W272" i="9"/>
  <c r="S273" i="9"/>
  <c r="W273" i="9"/>
  <c r="S274" i="9"/>
  <c r="T273" i="9"/>
  <c r="T274" i="9"/>
  <c r="W274" i="9"/>
  <c r="S275" i="9"/>
  <c r="W275" i="9"/>
  <c r="S276" i="9"/>
  <c r="T275" i="9"/>
  <c r="T276" i="9"/>
  <c r="W276" i="9"/>
  <c r="S277" i="9"/>
  <c r="W277" i="9"/>
  <c r="S278" i="9"/>
  <c r="T277" i="9"/>
  <c r="T278" i="9"/>
  <c r="W278" i="9"/>
  <c r="S279" i="9"/>
  <c r="W279" i="9"/>
  <c r="S280" i="9"/>
  <c r="T279" i="9"/>
  <c r="T280" i="9"/>
  <c r="W280" i="9"/>
  <c r="S281" i="9"/>
  <c r="W281" i="9"/>
  <c r="S282" i="9"/>
  <c r="T281" i="9"/>
  <c r="T282" i="9"/>
  <c r="W282" i="9"/>
  <c r="S283" i="9"/>
  <c r="W283" i="9"/>
  <c r="S284" i="9"/>
  <c r="T283" i="9"/>
  <c r="T284" i="9"/>
  <c r="W284" i="9"/>
  <c r="S285" i="9"/>
  <c r="W285" i="9"/>
  <c r="S286" i="9"/>
  <c r="T285" i="9"/>
  <c r="T286" i="9"/>
  <c r="W286" i="9"/>
  <c r="S287" i="9"/>
  <c r="W287" i="9"/>
  <c r="S288" i="9"/>
  <c r="T287" i="9"/>
  <c r="T288" i="9"/>
  <c r="W288" i="9"/>
  <c r="S289" i="9"/>
  <c r="W289" i="9"/>
  <c r="S290" i="9"/>
  <c r="T289" i="9"/>
  <c r="T290" i="9"/>
  <c r="W290" i="9"/>
  <c r="S291" i="9"/>
  <c r="W291" i="9"/>
  <c r="S292" i="9"/>
  <c r="T291" i="9"/>
  <c r="T292" i="9"/>
  <c r="W292" i="9"/>
  <c r="S293" i="9"/>
  <c r="W293" i="9"/>
  <c r="S294" i="9"/>
  <c r="T293" i="9"/>
  <c r="T294" i="9"/>
  <c r="W294" i="9"/>
  <c r="S295" i="9"/>
  <c r="W295" i="9"/>
  <c r="S296" i="9"/>
  <c r="T295" i="9"/>
  <c r="T296" i="9"/>
  <c r="W296" i="9"/>
  <c r="S297" i="9"/>
  <c r="W297" i="9"/>
  <c r="S298" i="9"/>
  <c r="T297" i="9"/>
  <c r="T298" i="9"/>
  <c r="W298" i="9"/>
  <c r="S299" i="9"/>
  <c r="W299" i="9"/>
  <c r="S300" i="9"/>
  <c r="T299" i="9"/>
  <c r="T300" i="9"/>
  <c r="W300" i="9"/>
  <c r="S301" i="9"/>
  <c r="W301" i="9"/>
  <c r="S302" i="9"/>
  <c r="T301" i="9"/>
  <c r="T302" i="9"/>
  <c r="W302" i="9"/>
  <c r="S303" i="9"/>
  <c r="W303" i="9"/>
  <c r="S304" i="9"/>
  <c r="T303" i="9"/>
  <c r="T304" i="9"/>
  <c r="W304" i="9"/>
  <c r="S305" i="9"/>
  <c r="W305" i="9"/>
  <c r="S306" i="9"/>
  <c r="T305" i="9"/>
  <c r="T306" i="9"/>
  <c r="W306" i="9"/>
  <c r="S307" i="9"/>
  <c r="W307" i="9"/>
  <c r="S308" i="9"/>
  <c r="T307" i="9"/>
  <c r="T308" i="9"/>
  <c r="W308" i="9"/>
  <c r="S309" i="9"/>
  <c r="W309" i="9"/>
  <c r="S310" i="9"/>
  <c r="T309" i="9"/>
  <c r="T310" i="9"/>
  <c r="W310" i="9"/>
  <c r="S311" i="9"/>
  <c r="W311" i="9"/>
  <c r="S312" i="9"/>
  <c r="T311" i="9"/>
  <c r="T312" i="9"/>
  <c r="W312" i="9"/>
  <c r="S313" i="9"/>
  <c r="W313" i="9"/>
  <c r="S314" i="9"/>
  <c r="T313" i="9"/>
  <c r="T314" i="9"/>
  <c r="W314" i="9"/>
  <c r="S315" i="9"/>
  <c r="W315" i="9"/>
  <c r="S316" i="9"/>
  <c r="T315" i="9"/>
  <c r="T316" i="9"/>
  <c r="W316" i="9"/>
  <c r="S317" i="9"/>
  <c r="W317" i="9"/>
  <c r="S318" i="9"/>
  <c r="T317" i="9"/>
  <c r="T318" i="9"/>
  <c r="W318" i="9"/>
  <c r="S319" i="9"/>
  <c r="W319" i="9"/>
  <c r="S320" i="9"/>
  <c r="T319" i="9"/>
  <c r="T320" i="9"/>
  <c r="W320" i="9"/>
  <c r="S321" i="9"/>
  <c r="W321" i="9"/>
  <c r="S322" i="9"/>
  <c r="T321" i="9"/>
  <c r="T322" i="9"/>
  <c r="W322" i="9"/>
  <c r="S323" i="9"/>
  <c r="W323" i="9"/>
  <c r="S324" i="9"/>
  <c r="T323" i="9"/>
  <c r="T324" i="9"/>
  <c r="W324" i="9"/>
  <c r="S325" i="9"/>
  <c r="W325" i="9"/>
  <c r="S326" i="9"/>
  <c r="T325" i="9"/>
  <c r="T326" i="9"/>
  <c r="W326" i="9"/>
  <c r="S327" i="9"/>
  <c r="W327" i="9"/>
  <c r="S328" i="9"/>
  <c r="T327" i="9"/>
  <c r="T328" i="9"/>
  <c r="W328" i="9"/>
  <c r="S329" i="9"/>
  <c r="W329" i="9"/>
  <c r="S330" i="9"/>
  <c r="T329" i="9"/>
  <c r="T330" i="9"/>
  <c r="W330" i="9"/>
  <c r="S331" i="9"/>
  <c r="W331" i="9"/>
  <c r="S332" i="9"/>
  <c r="T331" i="9"/>
  <c r="T332" i="9"/>
  <c r="W332" i="9"/>
  <c r="S333" i="9"/>
  <c r="W333" i="9"/>
  <c r="S334" i="9"/>
  <c r="T333" i="9"/>
  <c r="T334" i="9"/>
  <c r="W334" i="9"/>
  <c r="S335" i="9"/>
  <c r="W335" i="9"/>
  <c r="S336" i="9"/>
  <c r="T335" i="9"/>
  <c r="T336" i="9"/>
  <c r="W336" i="9"/>
  <c r="S337" i="9"/>
  <c r="W337" i="9"/>
  <c r="S338" i="9"/>
  <c r="T337" i="9"/>
  <c r="T338" i="9"/>
  <c r="W338" i="9"/>
  <c r="S339" i="9"/>
  <c r="W339" i="9"/>
  <c r="S340" i="9"/>
  <c r="T339" i="9"/>
  <c r="T340" i="9"/>
  <c r="W340" i="9"/>
  <c r="S341" i="9"/>
  <c r="W341" i="9"/>
  <c r="S342" i="9"/>
  <c r="T341" i="9"/>
  <c r="T342" i="9"/>
  <c r="W342" i="9"/>
  <c r="S343" i="9"/>
  <c r="W343" i="9"/>
  <c r="S344" i="9"/>
  <c r="T343" i="9"/>
  <c r="T344" i="9"/>
  <c r="W344" i="9"/>
  <c r="S345" i="9"/>
  <c r="W345" i="9"/>
  <c r="S346" i="9"/>
  <c r="T345" i="9"/>
  <c r="T346" i="9"/>
  <c r="W346" i="9"/>
  <c r="S347" i="9"/>
  <c r="W347" i="9"/>
  <c r="S348" i="9"/>
  <c r="T347" i="9"/>
  <c r="T348" i="9"/>
  <c r="W348" i="9"/>
  <c r="S349" i="9"/>
  <c r="W349" i="9"/>
  <c r="S350" i="9"/>
  <c r="T349" i="9"/>
  <c r="T350" i="9"/>
  <c r="W350" i="9"/>
  <c r="S351" i="9"/>
  <c r="W351" i="9"/>
  <c r="S352" i="9"/>
  <c r="T351" i="9"/>
  <c r="T352" i="9"/>
  <c r="W352" i="9"/>
  <c r="S353" i="9"/>
  <c r="W353" i="9"/>
  <c r="S354" i="9"/>
  <c r="T353" i="9"/>
  <c r="T354" i="9"/>
  <c r="W354" i="9"/>
  <c r="S355" i="9"/>
  <c r="W355" i="9"/>
  <c r="S356" i="9"/>
  <c r="T355" i="9"/>
  <c r="T356" i="9"/>
  <c r="W356" i="9"/>
  <c r="S357" i="9"/>
  <c r="W357" i="9"/>
  <c r="S358" i="9"/>
  <c r="T357" i="9"/>
  <c r="T358" i="9"/>
  <c r="W358" i="9"/>
  <c r="S359" i="9"/>
  <c r="W359" i="9"/>
  <c r="S360" i="9"/>
  <c r="T359" i="9"/>
  <c r="T360" i="9"/>
  <c r="W360" i="9"/>
  <c r="S361" i="9"/>
  <c r="W361" i="9"/>
  <c r="S362" i="9"/>
  <c r="T361" i="9"/>
  <c r="T362" i="9"/>
  <c r="W362" i="9"/>
  <c r="S363" i="9"/>
  <c r="W363" i="9"/>
  <c r="S364" i="9"/>
  <c r="T363" i="9"/>
  <c r="T364" i="9"/>
  <c r="W364" i="9"/>
  <c r="S365" i="9"/>
  <c r="W365" i="9"/>
  <c r="S366" i="9"/>
  <c r="T365" i="9"/>
  <c r="T366" i="9"/>
  <c r="W366" i="9"/>
  <c r="S367" i="9"/>
  <c r="W367" i="9"/>
  <c r="S368" i="9"/>
  <c r="T367" i="9"/>
  <c r="T368" i="9"/>
  <c r="W368" i="9"/>
  <c r="S369" i="9"/>
  <c r="W369" i="9"/>
  <c r="S370" i="9"/>
  <c r="T369" i="9"/>
  <c r="T370" i="9"/>
  <c r="W370" i="9"/>
  <c r="S371" i="9"/>
  <c r="W371" i="9"/>
  <c r="S372" i="9"/>
  <c r="T371" i="9"/>
  <c r="T372" i="9"/>
  <c r="W372" i="9"/>
  <c r="S373" i="9"/>
  <c r="W373" i="9"/>
  <c r="S374" i="9"/>
  <c r="T373" i="9"/>
  <c r="T374" i="9"/>
  <c r="W374" i="9"/>
  <c r="S375" i="9"/>
  <c r="W375" i="9"/>
  <c r="S376" i="9"/>
  <c r="T375" i="9"/>
  <c r="T376" i="9"/>
  <c r="W376" i="9"/>
  <c r="F18" i="4"/>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163" i="9"/>
  <c r="A164" i="9"/>
  <c r="A165" i="9"/>
  <c r="A166" i="9"/>
  <c r="A167" i="9"/>
  <c r="A168" i="9"/>
  <c r="A169" i="9"/>
  <c r="A170" i="9"/>
  <c r="A171" i="9"/>
  <c r="A172" i="9"/>
  <c r="A173" i="9"/>
  <c r="A174" i="9"/>
  <c r="A175" i="9"/>
  <c r="A176" i="9"/>
  <c r="A177" i="9"/>
  <c r="A178" i="9"/>
  <c r="A179" i="9"/>
  <c r="A180" i="9"/>
  <c r="A181" i="9"/>
  <c r="A182" i="9"/>
  <c r="A183" i="9"/>
  <c r="A184" i="9"/>
  <c r="A185" i="9"/>
  <c r="A186" i="9"/>
  <c r="A187" i="9"/>
  <c r="A188" i="9"/>
  <c r="A189" i="9"/>
  <c r="A190" i="9"/>
  <c r="A191" i="9"/>
  <c r="A192" i="9"/>
  <c r="A193" i="9"/>
  <c r="A194" i="9"/>
  <c r="A195" i="9"/>
  <c r="A196" i="9"/>
  <c r="A197" i="9"/>
  <c r="A198" i="9"/>
  <c r="A199" i="9"/>
  <c r="A200" i="9"/>
  <c r="A201" i="9"/>
  <c r="A202" i="9"/>
  <c r="A203" i="9"/>
  <c r="A204" i="9"/>
  <c r="A205" i="9"/>
  <c r="A206" i="9"/>
  <c r="A207" i="9"/>
  <c r="A208" i="9"/>
  <c r="A209" i="9"/>
  <c r="A210" i="9"/>
  <c r="A211" i="9"/>
  <c r="A212" i="9"/>
  <c r="A213" i="9"/>
  <c r="A214" i="9"/>
  <c r="A215" i="9"/>
  <c r="A216" i="9"/>
  <c r="A217" i="9"/>
  <c r="A218" i="9"/>
  <c r="A219" i="9"/>
  <c r="A220" i="9"/>
  <c r="A221" i="9"/>
  <c r="A222" i="9"/>
  <c r="A223" i="9"/>
  <c r="A224" i="9"/>
  <c r="A225" i="9"/>
  <c r="A226" i="9"/>
  <c r="A227" i="9"/>
  <c r="A228" i="9"/>
  <c r="A229" i="9"/>
  <c r="A230" i="9"/>
  <c r="A231" i="9"/>
  <c r="A232" i="9"/>
  <c r="A233" i="9"/>
  <c r="A234" i="9"/>
  <c r="A235" i="9"/>
  <c r="A236" i="9"/>
  <c r="A237" i="9"/>
  <c r="A238" i="9"/>
  <c r="A239" i="9"/>
  <c r="A240" i="9"/>
  <c r="A241" i="9"/>
  <c r="A242" i="9"/>
  <c r="A243" i="9"/>
  <c r="A244" i="9"/>
  <c r="A245" i="9"/>
  <c r="A246" i="9"/>
  <c r="A247" i="9"/>
  <c r="A248" i="9"/>
  <c r="A249" i="9"/>
  <c r="A250" i="9"/>
  <c r="A251" i="9"/>
  <c r="A252" i="9"/>
  <c r="A253" i="9"/>
  <c r="A254" i="9"/>
  <c r="A255" i="9"/>
  <c r="A256" i="9"/>
  <c r="A257" i="9"/>
  <c r="A258" i="9"/>
  <c r="A259" i="9"/>
  <c r="A260" i="9"/>
  <c r="A261" i="9"/>
  <c r="A262" i="9"/>
  <c r="A263" i="9"/>
  <c r="A264" i="9"/>
  <c r="A265" i="9"/>
  <c r="A266" i="9"/>
  <c r="A267" i="9"/>
  <c r="A268" i="9"/>
  <c r="A269" i="9"/>
  <c r="A270" i="9"/>
  <c r="A271" i="9"/>
  <c r="A272" i="9"/>
  <c r="A273" i="9"/>
  <c r="A274" i="9"/>
  <c r="A275" i="9"/>
  <c r="A276" i="9"/>
  <c r="A277" i="9"/>
  <c r="A278" i="9"/>
  <c r="A279" i="9"/>
  <c r="A280" i="9"/>
  <c r="A281" i="9"/>
  <c r="A282" i="9"/>
  <c r="A283" i="9"/>
  <c r="A284" i="9"/>
  <c r="A285" i="9"/>
  <c r="A286" i="9"/>
  <c r="A287" i="9"/>
  <c r="A288" i="9"/>
  <c r="A289" i="9"/>
  <c r="A290" i="9"/>
  <c r="A291" i="9"/>
  <c r="A292" i="9"/>
  <c r="A293" i="9"/>
  <c r="A294" i="9"/>
  <c r="A295" i="9"/>
  <c r="A296" i="9"/>
  <c r="A297" i="9"/>
  <c r="A298" i="9"/>
  <c r="A299" i="9"/>
  <c r="A300" i="9"/>
  <c r="A301" i="9"/>
  <c r="A302" i="9"/>
  <c r="A303" i="9"/>
  <c r="A304" i="9"/>
  <c r="A305" i="9"/>
  <c r="A306" i="9"/>
  <c r="A307" i="9"/>
  <c r="A308" i="9"/>
  <c r="A309" i="9"/>
  <c r="A310" i="9"/>
  <c r="A311" i="9"/>
  <c r="A312" i="9"/>
  <c r="A313" i="9"/>
  <c r="A314" i="9"/>
  <c r="A315" i="9"/>
  <c r="A316" i="9"/>
  <c r="A317" i="9"/>
  <c r="A318" i="9"/>
  <c r="A319" i="9"/>
  <c r="A320" i="9"/>
  <c r="A321" i="9"/>
  <c r="A322" i="9"/>
  <c r="A323" i="9"/>
  <c r="A324" i="9"/>
  <c r="A325" i="9"/>
  <c r="A326" i="9"/>
  <c r="A327" i="9"/>
  <c r="A328" i="9"/>
  <c r="A329" i="9"/>
  <c r="A330" i="9"/>
  <c r="A331" i="9"/>
  <c r="A332" i="9"/>
  <c r="A333" i="9"/>
  <c r="A334" i="9"/>
  <c r="A335" i="9"/>
  <c r="A336" i="9"/>
  <c r="A337" i="9"/>
  <c r="A338" i="9"/>
  <c r="A339" i="9"/>
  <c r="A340" i="9"/>
  <c r="A341" i="9"/>
  <c r="A342" i="9"/>
  <c r="A343" i="9"/>
  <c r="A344" i="9"/>
  <c r="A345" i="9"/>
  <c r="A346" i="9"/>
  <c r="A347" i="9"/>
  <c r="A348" i="9"/>
  <c r="A349" i="9"/>
  <c r="A350" i="9"/>
  <c r="A351" i="9"/>
  <c r="A352" i="9"/>
  <c r="A353" i="9"/>
  <c r="A354" i="9"/>
  <c r="A355" i="9"/>
  <c r="A356" i="9"/>
  <c r="A357" i="9"/>
  <c r="A358" i="9"/>
  <c r="A359" i="9"/>
  <c r="A360" i="9"/>
  <c r="A361" i="9"/>
  <c r="A362" i="9"/>
  <c r="A363" i="9"/>
  <c r="A364" i="9"/>
  <c r="A365" i="9"/>
  <c r="A366" i="9"/>
  <c r="A367" i="9"/>
  <c r="A368" i="9"/>
  <c r="A369" i="9"/>
  <c r="A370" i="9"/>
  <c r="A371" i="9"/>
  <c r="A372" i="9"/>
  <c r="A373" i="9"/>
  <c r="A374" i="9"/>
  <c r="A375" i="9"/>
  <c r="A376" i="9"/>
  <c r="A377" i="9"/>
  <c r="A378" i="9"/>
  <c r="E14" i="9"/>
  <c r="E13" i="9"/>
  <c r="D9" i="9"/>
  <c r="D10" i="9"/>
  <c r="E272" i="9"/>
  <c r="F233" i="9"/>
  <c r="E52" i="9"/>
  <c r="E116" i="9"/>
  <c r="E142" i="9"/>
  <c r="F168" i="9"/>
  <c r="F201" i="9"/>
  <c r="E25" i="9"/>
  <c r="E72" i="9"/>
  <c r="D132" i="9"/>
  <c r="D186" i="9"/>
  <c r="F298" i="9"/>
  <c r="D31" i="9"/>
  <c r="E84" i="9"/>
  <c r="C19" i="9"/>
  <c r="E33" i="9"/>
  <c r="E56" i="9"/>
  <c r="E88" i="9"/>
  <c r="E120" i="9"/>
  <c r="D145" i="9"/>
  <c r="F171" i="9"/>
  <c r="D202" i="9"/>
  <c r="D234" i="9"/>
  <c r="E41" i="9"/>
  <c r="E104" i="9"/>
  <c r="E158" i="9"/>
  <c r="D218" i="9"/>
  <c r="E20" i="9"/>
  <c r="D39" i="9"/>
  <c r="E68" i="9"/>
  <c r="E100" i="9"/>
  <c r="D129" i="9"/>
  <c r="F155" i="9"/>
  <c r="F185" i="9"/>
  <c r="F217" i="9"/>
  <c r="E256" i="9"/>
  <c r="F22" i="9"/>
  <c r="E28" i="9"/>
  <c r="E36" i="9"/>
  <c r="E44" i="9"/>
  <c r="E60" i="9"/>
  <c r="E76" i="9"/>
  <c r="E92" i="9"/>
  <c r="E108" i="9"/>
  <c r="E124" i="9"/>
  <c r="F136" i="9"/>
  <c r="D148" i="9"/>
  <c r="D161" i="9"/>
  <c r="F177" i="9"/>
  <c r="F193" i="9"/>
  <c r="F209" i="9"/>
  <c r="F225" i="9"/>
  <c r="D243" i="9"/>
  <c r="D291" i="9"/>
  <c r="D23" i="9"/>
  <c r="F30" i="9"/>
  <c r="F38" i="9"/>
  <c r="E48" i="9"/>
  <c r="E64" i="9"/>
  <c r="E80" i="9"/>
  <c r="E96" i="9"/>
  <c r="E112" i="9"/>
  <c r="E128" i="9"/>
  <c r="F139" i="9"/>
  <c r="F152" i="9"/>
  <c r="D164" i="9"/>
  <c r="D178" i="9"/>
  <c r="D194" i="9"/>
  <c r="D210" i="9"/>
  <c r="D226" i="9"/>
  <c r="F250" i="9"/>
  <c r="E377" i="9"/>
  <c r="E375" i="9"/>
  <c r="E373" i="9"/>
  <c r="E371" i="9"/>
  <c r="E369" i="9"/>
  <c r="E367" i="9"/>
  <c r="E365" i="9"/>
  <c r="E363" i="9"/>
  <c r="E361" i="9"/>
  <c r="D378" i="9"/>
  <c r="F377" i="9"/>
  <c r="D375" i="9"/>
  <c r="F374" i="9"/>
  <c r="E372" i="9"/>
  <c r="D370" i="9"/>
  <c r="F369" i="9"/>
  <c r="D367" i="9"/>
  <c r="F366" i="9"/>
  <c r="E364" i="9"/>
  <c r="D362" i="9"/>
  <c r="F361" i="9"/>
  <c r="D359" i="9"/>
  <c r="F358" i="9"/>
  <c r="D357" i="9"/>
  <c r="F356" i="9"/>
  <c r="F378" i="9"/>
  <c r="F376" i="9"/>
  <c r="D373" i="9"/>
  <c r="D371" i="9"/>
  <c r="D369" i="9"/>
  <c r="F367" i="9"/>
  <c r="F365" i="9"/>
  <c r="F363" i="9"/>
  <c r="D360" i="9"/>
  <c r="E359" i="9"/>
  <c r="E356" i="9"/>
  <c r="E354" i="9"/>
  <c r="E352" i="9"/>
  <c r="E350" i="9"/>
  <c r="E348" i="9"/>
  <c r="E346" i="9"/>
  <c r="E344" i="9"/>
  <c r="E342" i="9"/>
  <c r="E340" i="9"/>
  <c r="E338" i="9"/>
  <c r="E336" i="9"/>
  <c r="E334" i="9"/>
  <c r="E332" i="9"/>
  <c r="E378" i="9"/>
  <c r="E376" i="9"/>
  <c r="E374" i="9"/>
  <c r="F372" i="9"/>
  <c r="F370" i="9"/>
  <c r="F368" i="9"/>
  <c r="D365" i="9"/>
  <c r="D363" i="9"/>
  <c r="D361" i="9"/>
  <c r="E358" i="9"/>
  <c r="D356" i="9"/>
  <c r="F355" i="9"/>
  <c r="D354" i="9"/>
  <c r="F353" i="9"/>
  <c r="D352" i="9"/>
  <c r="F351" i="9"/>
  <c r="D350" i="9"/>
  <c r="F349" i="9"/>
  <c r="D348" i="9"/>
  <c r="F347" i="9"/>
  <c r="D346" i="9"/>
  <c r="F345" i="9"/>
  <c r="D344" i="9"/>
  <c r="F343" i="9"/>
  <c r="D342" i="9"/>
  <c r="F341" i="9"/>
  <c r="D340" i="9"/>
  <c r="F339" i="9"/>
  <c r="D338" i="9"/>
  <c r="D376" i="9"/>
  <c r="D372" i="9"/>
  <c r="E368" i="9"/>
  <c r="F364" i="9"/>
  <c r="F360" i="9"/>
  <c r="F357" i="9"/>
  <c r="E353" i="9"/>
  <c r="E349" i="9"/>
  <c r="E345" i="9"/>
  <c r="E341" i="9"/>
  <c r="E337" i="9"/>
  <c r="D335" i="9"/>
  <c r="F334" i="9"/>
  <c r="D332" i="9"/>
  <c r="D331" i="9"/>
  <c r="F330" i="9"/>
  <c r="D329" i="9"/>
  <c r="F328" i="9"/>
  <c r="D327" i="9"/>
  <c r="F326" i="9"/>
  <c r="D325" i="9"/>
  <c r="F324" i="9"/>
  <c r="D323" i="9"/>
  <c r="F322" i="9"/>
  <c r="D321" i="9"/>
  <c r="F320" i="9"/>
  <c r="D319" i="9"/>
  <c r="F318" i="9"/>
  <c r="D317" i="9"/>
  <c r="F375" i="9"/>
  <c r="F371" i="9"/>
  <c r="D368" i="9"/>
  <c r="D364" i="9"/>
  <c r="E360" i="9"/>
  <c r="E357" i="9"/>
  <c r="D353" i="9"/>
  <c r="F352" i="9"/>
  <c r="D349" i="9"/>
  <c r="F348" i="9"/>
  <c r="D345" i="9"/>
  <c r="F344" i="9"/>
  <c r="D341" i="9"/>
  <c r="F340" i="9"/>
  <c r="D337" i="9"/>
  <c r="F336" i="9"/>
  <c r="D334" i="9"/>
  <c r="F333" i="9"/>
  <c r="E330" i="9"/>
  <c r="E328" i="9"/>
  <c r="E326" i="9"/>
  <c r="E324" i="9"/>
  <c r="E322" i="9"/>
  <c r="E320" i="9"/>
  <c r="E318" i="9"/>
  <c r="E316" i="9"/>
  <c r="F373" i="9"/>
  <c r="E362" i="9"/>
  <c r="F359" i="9"/>
  <c r="D351" i="9"/>
  <c r="F350" i="9"/>
  <c r="D343" i="9"/>
  <c r="F342" i="9"/>
  <c r="F337" i="9"/>
  <c r="D333" i="9"/>
  <c r="E329" i="9"/>
  <c r="E325" i="9"/>
  <c r="E321" i="9"/>
  <c r="E317" i="9"/>
  <c r="D316" i="9"/>
  <c r="F315" i="9"/>
  <c r="D314" i="9"/>
  <c r="F313" i="9"/>
  <c r="D312" i="9"/>
  <c r="F311" i="9"/>
  <c r="D310" i="9"/>
  <c r="F309" i="9"/>
  <c r="D308" i="9"/>
  <c r="F307" i="9"/>
  <c r="D306" i="9"/>
  <c r="F305" i="9"/>
  <c r="D304" i="9"/>
  <c r="F303" i="9"/>
  <c r="D302" i="9"/>
  <c r="F301" i="9"/>
  <c r="D300" i="9"/>
  <c r="F299" i="9"/>
  <c r="D298" i="9"/>
  <c r="F297" i="9"/>
  <c r="D296" i="9"/>
  <c r="F295" i="9"/>
  <c r="D294" i="9"/>
  <c r="F293" i="9"/>
  <c r="D292" i="9"/>
  <c r="F291" i="9"/>
  <c r="D290" i="9"/>
  <c r="F289" i="9"/>
  <c r="D288" i="9"/>
  <c r="F287" i="9"/>
  <c r="D286" i="9"/>
  <c r="F285" i="9"/>
  <c r="D284" i="9"/>
  <c r="F283" i="9"/>
  <c r="D282" i="9"/>
  <c r="F281" i="9"/>
  <c r="D280" i="9"/>
  <c r="F279" i="9"/>
  <c r="D278" i="9"/>
  <c r="F277" i="9"/>
  <c r="D276" i="9"/>
  <c r="F275" i="9"/>
  <c r="D274" i="9"/>
  <c r="F273" i="9"/>
  <c r="D272" i="9"/>
  <c r="F271" i="9"/>
  <c r="D270" i="9"/>
  <c r="F269" i="9"/>
  <c r="D268" i="9"/>
  <c r="F267" i="9"/>
  <c r="D266" i="9"/>
  <c r="F265" i="9"/>
  <c r="D264" i="9"/>
  <c r="F263" i="9"/>
  <c r="D262" i="9"/>
  <c r="F261" i="9"/>
  <c r="D260" i="9"/>
  <c r="F259" i="9"/>
  <c r="D258" i="9"/>
  <c r="E351" i="9"/>
  <c r="E339" i="9"/>
  <c r="F338" i="9"/>
  <c r="E331" i="9"/>
  <c r="D328" i="9"/>
  <c r="F325" i="9"/>
  <c r="F319" i="9"/>
  <c r="D318" i="9"/>
  <c r="E314" i="9"/>
  <c r="E311" i="9"/>
  <c r="D309" i="9"/>
  <c r="F308" i="9"/>
  <c r="E306" i="9"/>
  <c r="E303" i="9"/>
  <c r="D301" i="9"/>
  <c r="F300" i="9"/>
  <c r="E298" i="9"/>
  <c r="E295" i="9"/>
  <c r="D293" i="9"/>
  <c r="F292" i="9"/>
  <c r="E290" i="9"/>
  <c r="E287" i="9"/>
  <c r="D285" i="9"/>
  <c r="F284" i="9"/>
  <c r="E282" i="9"/>
  <c r="E279" i="9"/>
  <c r="D277" i="9"/>
  <c r="F276" i="9"/>
  <c r="E274" i="9"/>
  <c r="E271" i="9"/>
  <c r="D269" i="9"/>
  <c r="F268" i="9"/>
  <c r="E266" i="9"/>
  <c r="E263" i="9"/>
  <c r="D261" i="9"/>
  <c r="F260" i="9"/>
  <c r="E258" i="9"/>
  <c r="F257" i="9"/>
  <c r="D256" i="9"/>
  <c r="F255" i="9"/>
  <c r="D254" i="9"/>
  <c r="F253" i="9"/>
  <c r="D252" i="9"/>
  <c r="F251" i="9"/>
  <c r="D250" i="9"/>
  <c r="F249" i="9"/>
  <c r="D248" i="9"/>
  <c r="F247" i="9"/>
  <c r="D246" i="9"/>
  <c r="F245" i="9"/>
  <c r="D244" i="9"/>
  <c r="F243" i="9"/>
  <c r="D242" i="9"/>
  <c r="F241" i="9"/>
  <c r="D240" i="9"/>
  <c r="F239" i="9"/>
  <c r="E347" i="9"/>
  <c r="F346" i="9"/>
  <c r="D339" i="9"/>
  <c r="E333" i="9"/>
  <c r="F329" i="9"/>
  <c r="F323" i="9"/>
  <c r="D322" i="9"/>
  <c r="E319" i="9"/>
  <c r="E315" i="9"/>
  <c r="E313" i="9"/>
  <c r="D311" i="9"/>
  <c r="F310" i="9"/>
  <c r="E308" i="9"/>
  <c r="E305" i="9"/>
  <c r="D303" i="9"/>
  <c r="F302" i="9"/>
  <c r="E300" i="9"/>
  <c r="E297" i="9"/>
  <c r="D295" i="9"/>
  <c r="F294" i="9"/>
  <c r="E292" i="9"/>
  <c r="E289" i="9"/>
  <c r="D287" i="9"/>
  <c r="F286" i="9"/>
  <c r="E284" i="9"/>
  <c r="E281" i="9"/>
  <c r="D279" i="9"/>
  <c r="F278" i="9"/>
  <c r="E276" i="9"/>
  <c r="E273" i="9"/>
  <c r="D271" i="9"/>
  <c r="F270" i="9"/>
  <c r="E268" i="9"/>
  <c r="E265" i="9"/>
  <c r="D263" i="9"/>
  <c r="F262" i="9"/>
  <c r="E260" i="9"/>
  <c r="E257" i="9"/>
  <c r="E255" i="9"/>
  <c r="E253" i="9"/>
  <c r="D377" i="9"/>
  <c r="F354" i="9"/>
  <c r="D347" i="9"/>
  <c r="D336" i="9"/>
  <c r="E323" i="9"/>
  <c r="F317" i="9"/>
  <c r="F312" i="9"/>
  <c r="D305" i="9"/>
  <c r="E302" i="9"/>
  <c r="E299" i="9"/>
  <c r="F296" i="9"/>
  <c r="D289" i="9"/>
  <c r="E286" i="9"/>
  <c r="E283" i="9"/>
  <c r="F280" i="9"/>
  <c r="D273" i="9"/>
  <c r="E270" i="9"/>
  <c r="E267" i="9"/>
  <c r="F264" i="9"/>
  <c r="D255" i="9"/>
  <c r="F254" i="9"/>
  <c r="F252" i="9"/>
  <c r="E250" i="9"/>
  <c r="E247" i="9"/>
  <c r="D245" i="9"/>
  <c r="F244" i="9"/>
  <c r="E242" i="9"/>
  <c r="E239" i="9"/>
  <c r="E237" i="9"/>
  <c r="E235" i="9"/>
  <c r="E233" i="9"/>
  <c r="E231" i="9"/>
  <c r="E229" i="9"/>
  <c r="E227" i="9"/>
  <c r="E225" i="9"/>
  <c r="E223" i="9"/>
  <c r="E221" i="9"/>
  <c r="E219" i="9"/>
  <c r="E217" i="9"/>
  <c r="E215" i="9"/>
  <c r="E213" i="9"/>
  <c r="E211" i="9"/>
  <c r="E209" i="9"/>
  <c r="E207" i="9"/>
  <c r="E205" i="9"/>
  <c r="E203" i="9"/>
  <c r="E201" i="9"/>
  <c r="E199" i="9"/>
  <c r="E197" i="9"/>
  <c r="E195" i="9"/>
  <c r="E193" i="9"/>
  <c r="E191" i="9"/>
  <c r="E189" i="9"/>
  <c r="E187" i="9"/>
  <c r="E185" i="9"/>
  <c r="E183" i="9"/>
  <c r="E181" i="9"/>
  <c r="E179" i="9"/>
  <c r="E177" i="9"/>
  <c r="E175" i="9"/>
  <c r="E173" i="9"/>
  <c r="E171" i="9"/>
  <c r="E169" i="9"/>
  <c r="E167" i="9"/>
  <c r="E165" i="9"/>
  <c r="E163" i="9"/>
  <c r="E161" i="9"/>
  <c r="E159" i="9"/>
  <c r="E157" i="9"/>
  <c r="E155" i="9"/>
  <c r="E153" i="9"/>
  <c r="E151" i="9"/>
  <c r="E149" i="9"/>
  <c r="E147" i="9"/>
  <c r="E145" i="9"/>
  <c r="E143" i="9"/>
  <c r="E141" i="9"/>
  <c r="E139" i="9"/>
  <c r="E137" i="9"/>
  <c r="E135" i="9"/>
  <c r="E133" i="9"/>
  <c r="E131" i="9"/>
  <c r="E129" i="9"/>
  <c r="F331" i="9"/>
  <c r="D330" i="9"/>
  <c r="D324" i="9"/>
  <c r="F316" i="9"/>
  <c r="E312" i="9"/>
  <c r="E309" i="9"/>
  <c r="F306" i="9"/>
  <c r="D299" i="9"/>
  <c r="E296" i="9"/>
  <c r="E293" i="9"/>
  <c r="F290" i="9"/>
  <c r="D283" i="9"/>
  <c r="E280" i="9"/>
  <c r="E277" i="9"/>
  <c r="F274" i="9"/>
  <c r="D267" i="9"/>
  <c r="E264" i="9"/>
  <c r="E261" i="9"/>
  <c r="F258" i="9"/>
  <c r="E254" i="9"/>
  <c r="E252" i="9"/>
  <c r="E249" i="9"/>
  <c r="D247" i="9"/>
  <c r="F246" i="9"/>
  <c r="E244" i="9"/>
  <c r="E241" i="9"/>
  <c r="D239" i="9"/>
  <c r="F238" i="9"/>
  <c r="D237" i="9"/>
  <c r="F236" i="9"/>
  <c r="D235" i="9"/>
  <c r="F234" i="9"/>
  <c r="D233" i="9"/>
  <c r="F232" i="9"/>
  <c r="D231" i="9"/>
  <c r="F230" i="9"/>
  <c r="D229" i="9"/>
  <c r="F228" i="9"/>
  <c r="D227" i="9"/>
  <c r="F226" i="9"/>
  <c r="D225" i="9"/>
  <c r="F224" i="9"/>
  <c r="D223" i="9"/>
  <c r="F222" i="9"/>
  <c r="D221" i="9"/>
  <c r="F220" i="9"/>
  <c r="D219" i="9"/>
  <c r="F218" i="9"/>
  <c r="D217" i="9"/>
  <c r="F216" i="9"/>
  <c r="D215" i="9"/>
  <c r="F214" i="9"/>
  <c r="D213" i="9"/>
  <c r="F212" i="9"/>
  <c r="D211" i="9"/>
  <c r="F210" i="9"/>
  <c r="D209" i="9"/>
  <c r="F208" i="9"/>
  <c r="D207" i="9"/>
  <c r="F206" i="9"/>
  <c r="D205" i="9"/>
  <c r="F204" i="9"/>
  <c r="D203" i="9"/>
  <c r="F202" i="9"/>
  <c r="D201" i="9"/>
  <c r="F200" i="9"/>
  <c r="D199" i="9"/>
  <c r="F198" i="9"/>
  <c r="D197" i="9"/>
  <c r="F196" i="9"/>
  <c r="D195" i="9"/>
  <c r="F194" i="9"/>
  <c r="D193" i="9"/>
  <c r="F192" i="9"/>
  <c r="D191" i="9"/>
  <c r="F190" i="9"/>
  <c r="D189" i="9"/>
  <c r="F188" i="9"/>
  <c r="D187" i="9"/>
  <c r="F186" i="9"/>
  <c r="D185" i="9"/>
  <c r="F184" i="9"/>
  <c r="D183" i="9"/>
  <c r="F182" i="9"/>
  <c r="D181" i="9"/>
  <c r="F180" i="9"/>
  <c r="D179" i="9"/>
  <c r="F178" i="9"/>
  <c r="D177" i="9"/>
  <c r="F176" i="9"/>
  <c r="D175" i="9"/>
  <c r="F174" i="9"/>
  <c r="D173" i="9"/>
  <c r="F172" i="9"/>
  <c r="E366" i="9"/>
  <c r="F335" i="9"/>
  <c r="F332" i="9"/>
  <c r="F327" i="9"/>
  <c r="D320" i="9"/>
  <c r="D313" i="9"/>
  <c r="E307" i="9"/>
  <c r="E294" i="9"/>
  <c r="F288" i="9"/>
  <c r="D281" i="9"/>
  <c r="E275" i="9"/>
  <c r="E262" i="9"/>
  <c r="D253" i="9"/>
  <c r="E251" i="9"/>
  <c r="F248" i="9"/>
  <c r="D241" i="9"/>
  <c r="E236" i="9"/>
  <c r="E232" i="9"/>
  <c r="E228" i="9"/>
  <c r="E224" i="9"/>
  <c r="E220" i="9"/>
  <c r="E216" i="9"/>
  <c r="E212" i="9"/>
  <c r="E208" i="9"/>
  <c r="E204" i="9"/>
  <c r="E200" i="9"/>
  <c r="E196" i="9"/>
  <c r="E192" i="9"/>
  <c r="E188" i="9"/>
  <c r="E184" i="9"/>
  <c r="E180" i="9"/>
  <c r="E176" i="9"/>
  <c r="E172" i="9"/>
  <c r="D171" i="9"/>
  <c r="F170" i="9"/>
  <c r="E168" i="9"/>
  <c r="D166" i="9"/>
  <c r="F165" i="9"/>
  <c r="D163" i="9"/>
  <c r="F162" i="9"/>
  <c r="E160" i="9"/>
  <c r="D158" i="9"/>
  <c r="F157" i="9"/>
  <c r="D155" i="9"/>
  <c r="F154" i="9"/>
  <c r="E152" i="9"/>
  <c r="D150" i="9"/>
  <c r="F149" i="9"/>
  <c r="D147" i="9"/>
  <c r="F146" i="9"/>
  <c r="E144" i="9"/>
  <c r="D142" i="9"/>
  <c r="F141" i="9"/>
  <c r="D139" i="9"/>
  <c r="F138" i="9"/>
  <c r="E136" i="9"/>
  <c r="D134" i="9"/>
  <c r="F133" i="9"/>
  <c r="D131" i="9"/>
  <c r="F130" i="9"/>
  <c r="D128" i="9"/>
  <c r="F127" i="9"/>
  <c r="D126" i="9"/>
  <c r="F125" i="9"/>
  <c r="D124" i="9"/>
  <c r="F123" i="9"/>
  <c r="D122" i="9"/>
  <c r="F121" i="9"/>
  <c r="D120" i="9"/>
  <c r="F119" i="9"/>
  <c r="D118" i="9"/>
  <c r="F117" i="9"/>
  <c r="D116" i="9"/>
  <c r="F115" i="9"/>
  <c r="D114" i="9"/>
  <c r="F113" i="9"/>
  <c r="D112" i="9"/>
  <c r="F111" i="9"/>
  <c r="D110" i="9"/>
  <c r="F109" i="9"/>
  <c r="D108" i="9"/>
  <c r="F107" i="9"/>
  <c r="D106" i="9"/>
  <c r="F105" i="9"/>
  <c r="D104" i="9"/>
  <c r="F103" i="9"/>
  <c r="D102" i="9"/>
  <c r="F101" i="9"/>
  <c r="D100" i="9"/>
  <c r="F99" i="9"/>
  <c r="D98" i="9"/>
  <c r="F97" i="9"/>
  <c r="D96" i="9"/>
  <c r="F95" i="9"/>
  <c r="D94" i="9"/>
  <c r="F93" i="9"/>
  <c r="D92" i="9"/>
  <c r="F91" i="9"/>
  <c r="D90" i="9"/>
  <c r="F89" i="9"/>
  <c r="D88" i="9"/>
  <c r="F87" i="9"/>
  <c r="D86" i="9"/>
  <c r="F85" i="9"/>
  <c r="D84" i="9"/>
  <c r="F83" i="9"/>
  <c r="D82" i="9"/>
  <c r="F81" i="9"/>
  <c r="D80" i="9"/>
  <c r="F79" i="9"/>
  <c r="D78" i="9"/>
  <c r="F77" i="9"/>
  <c r="D76" i="9"/>
  <c r="F75" i="9"/>
  <c r="D74" i="9"/>
  <c r="F73" i="9"/>
  <c r="D72" i="9"/>
  <c r="F71" i="9"/>
  <c r="D70" i="9"/>
  <c r="F69" i="9"/>
  <c r="D68" i="9"/>
  <c r="F67" i="9"/>
  <c r="D66" i="9"/>
  <c r="F65" i="9"/>
  <c r="D64" i="9"/>
  <c r="F63" i="9"/>
  <c r="D62" i="9"/>
  <c r="F61" i="9"/>
  <c r="D60" i="9"/>
  <c r="F59" i="9"/>
  <c r="D58" i="9"/>
  <c r="F57" i="9"/>
  <c r="D56" i="9"/>
  <c r="F55" i="9"/>
  <c r="D54" i="9"/>
  <c r="F53" i="9"/>
  <c r="D52" i="9"/>
  <c r="F51" i="9"/>
  <c r="D50" i="9"/>
  <c r="F49" i="9"/>
  <c r="D48" i="9"/>
  <c r="F47" i="9"/>
  <c r="D46" i="9"/>
  <c r="F45" i="9"/>
  <c r="D44" i="9"/>
  <c r="F43" i="9"/>
  <c r="D42" i="9"/>
  <c r="F41" i="9"/>
  <c r="D40" i="9"/>
  <c r="F39" i="9"/>
  <c r="D38" i="9"/>
  <c r="F37" i="9"/>
  <c r="D36" i="9"/>
  <c r="F35" i="9"/>
  <c r="D34" i="9"/>
  <c r="F33" i="9"/>
  <c r="D32" i="9"/>
  <c r="F31" i="9"/>
  <c r="D30" i="9"/>
  <c r="F29" i="9"/>
  <c r="D28" i="9"/>
  <c r="F27" i="9"/>
  <c r="D26" i="9"/>
  <c r="F25" i="9"/>
  <c r="D24" i="9"/>
  <c r="F23" i="9"/>
  <c r="D22" i="9"/>
  <c r="F21" i="9"/>
  <c r="D20" i="9"/>
  <c r="F19" i="9"/>
  <c r="E81" i="9"/>
  <c r="E79" i="9"/>
  <c r="E75" i="9"/>
  <c r="E71" i="9"/>
  <c r="E69" i="9"/>
  <c r="E67" i="9"/>
  <c r="E63" i="9"/>
  <c r="E57" i="9"/>
  <c r="E55" i="9"/>
  <c r="E53" i="9"/>
  <c r="E45" i="9"/>
  <c r="D374" i="9"/>
  <c r="D366" i="9"/>
  <c r="D358" i="9"/>
  <c r="E343" i="9"/>
  <c r="E335" i="9"/>
  <c r="E327" i="9"/>
  <c r="F314" i="9"/>
  <c r="D307" i="9"/>
  <c r="E301" i="9"/>
  <c r="E288" i="9"/>
  <c r="F282" i="9"/>
  <c r="D275" i="9"/>
  <c r="E269" i="9"/>
  <c r="D251" i="9"/>
  <c r="E248" i="9"/>
  <c r="E245" i="9"/>
  <c r="F242" i="9"/>
  <c r="D236" i="9"/>
  <c r="F235" i="9"/>
  <c r="D232" i="9"/>
  <c r="F231" i="9"/>
  <c r="D228" i="9"/>
  <c r="F227" i="9"/>
  <c r="D224" i="9"/>
  <c r="F223" i="9"/>
  <c r="D220" i="9"/>
  <c r="F219" i="9"/>
  <c r="D216" i="9"/>
  <c r="F215" i="9"/>
  <c r="D212" i="9"/>
  <c r="F211" i="9"/>
  <c r="D208" i="9"/>
  <c r="F207" i="9"/>
  <c r="D204" i="9"/>
  <c r="F203" i="9"/>
  <c r="D200" i="9"/>
  <c r="F199" i="9"/>
  <c r="D196" i="9"/>
  <c r="F195" i="9"/>
  <c r="D192" i="9"/>
  <c r="F191" i="9"/>
  <c r="D188" i="9"/>
  <c r="F187" i="9"/>
  <c r="D184" i="9"/>
  <c r="F183" i="9"/>
  <c r="D180" i="9"/>
  <c r="F179" i="9"/>
  <c r="D176" i="9"/>
  <c r="F175" i="9"/>
  <c r="D172" i="9"/>
  <c r="E170" i="9"/>
  <c r="D168" i="9"/>
  <c r="F167" i="9"/>
  <c r="D165" i="9"/>
  <c r="F164" i="9"/>
  <c r="E162" i="9"/>
  <c r="D160" i="9"/>
  <c r="F159" i="9"/>
  <c r="D157" i="9"/>
  <c r="F156" i="9"/>
  <c r="E154" i="9"/>
  <c r="D152" i="9"/>
  <c r="F151" i="9"/>
  <c r="D149" i="9"/>
  <c r="F148" i="9"/>
  <c r="E146" i="9"/>
  <c r="D144" i="9"/>
  <c r="F143" i="9"/>
  <c r="D141" i="9"/>
  <c r="F140" i="9"/>
  <c r="E138" i="9"/>
  <c r="D136" i="9"/>
  <c r="F135" i="9"/>
  <c r="D133" i="9"/>
  <c r="F132" i="9"/>
  <c r="E130" i="9"/>
  <c r="E127" i="9"/>
  <c r="E125" i="9"/>
  <c r="E123" i="9"/>
  <c r="E121" i="9"/>
  <c r="E119" i="9"/>
  <c r="E117" i="9"/>
  <c r="E115" i="9"/>
  <c r="E113" i="9"/>
  <c r="E111" i="9"/>
  <c r="E109" i="9"/>
  <c r="E107" i="9"/>
  <c r="E105" i="9"/>
  <c r="E103" i="9"/>
  <c r="E101" i="9"/>
  <c r="E99" i="9"/>
  <c r="E97" i="9"/>
  <c r="E95" i="9"/>
  <c r="E93" i="9"/>
  <c r="E91" i="9"/>
  <c r="E89" i="9"/>
  <c r="E87" i="9"/>
  <c r="E85" i="9"/>
  <c r="E83" i="9"/>
  <c r="E77" i="9"/>
  <c r="E73" i="9"/>
  <c r="E65" i="9"/>
  <c r="E61" i="9"/>
  <c r="E59" i="9"/>
  <c r="E51" i="9"/>
  <c r="E49" i="9"/>
  <c r="E47" i="9"/>
  <c r="E43" i="9"/>
  <c r="F20" i="9"/>
  <c r="D21" i="9"/>
  <c r="D29" i="9"/>
  <c r="E31" i="9"/>
  <c r="D37" i="9"/>
  <c r="E39" i="9"/>
  <c r="F44" i="9"/>
  <c r="D45" i="9"/>
  <c r="F56" i="9"/>
  <c r="D57" i="9"/>
  <c r="E164" i="9"/>
  <c r="E194" i="9"/>
  <c r="E202" i="9"/>
  <c r="E226" i="9"/>
  <c r="E234" i="9"/>
  <c r="F256" i="9"/>
  <c r="D265" i="9"/>
  <c r="E291" i="9"/>
  <c r="E310" i="9"/>
  <c r="F362" i="9"/>
  <c r="E21" i="9"/>
  <c r="E24" i="9"/>
  <c r="F26" i="9"/>
  <c r="E32" i="9"/>
  <c r="F34" i="9"/>
  <c r="E40" i="9"/>
  <c r="E42" i="9"/>
  <c r="E46" i="9"/>
  <c r="E50" i="9"/>
  <c r="E62" i="9"/>
  <c r="E78" i="9"/>
  <c r="E82" i="9"/>
  <c r="E86" i="9"/>
  <c r="E90" i="9"/>
  <c r="E94" i="9"/>
  <c r="E98" i="9"/>
  <c r="E102" i="9"/>
  <c r="E106" i="9"/>
  <c r="E110" i="9"/>
  <c r="E114" i="9"/>
  <c r="E118" i="9"/>
  <c r="E122" i="9"/>
  <c r="E126" i="9"/>
  <c r="F131" i="9"/>
  <c r="E134" i="9"/>
  <c r="D137" i="9"/>
  <c r="D140" i="9"/>
  <c r="F144" i="9"/>
  <c r="F147" i="9"/>
  <c r="E150" i="9"/>
  <c r="D153" i="9"/>
  <c r="D156" i="9"/>
  <c r="F160" i="9"/>
  <c r="F163" i="9"/>
  <c r="E166" i="9"/>
  <c r="D169" i="9"/>
  <c r="F173" i="9"/>
  <c r="D174" i="9"/>
  <c r="F181" i="9"/>
  <c r="D182" i="9"/>
  <c r="F189" i="9"/>
  <c r="D190" i="9"/>
  <c r="F197" i="9"/>
  <c r="D198" i="9"/>
  <c r="F205" i="9"/>
  <c r="D206" i="9"/>
  <c r="F213" i="9"/>
  <c r="D214" i="9"/>
  <c r="F221" i="9"/>
  <c r="D222" i="9"/>
  <c r="F229" i="9"/>
  <c r="D230" i="9"/>
  <c r="F237" i="9"/>
  <c r="D238" i="9"/>
  <c r="E240" i="9"/>
  <c r="D259" i="9"/>
  <c r="F266" i="9"/>
  <c r="E285" i="9"/>
  <c r="E304" i="9"/>
  <c r="F321" i="9"/>
  <c r="D355" i="9"/>
  <c r="E370" i="9"/>
  <c r="D19" i="9"/>
  <c r="E23" i="9"/>
  <c r="E26" i="9"/>
  <c r="F28" i="9"/>
  <c r="E34" i="9"/>
  <c r="F36" i="9"/>
  <c r="F48" i="9"/>
  <c r="D49" i="9"/>
  <c r="F52" i="9"/>
  <c r="D53" i="9"/>
  <c r="F60" i="9"/>
  <c r="D61" i="9"/>
  <c r="F64" i="9"/>
  <c r="D65" i="9"/>
  <c r="F68" i="9"/>
  <c r="D69" i="9"/>
  <c r="F72" i="9"/>
  <c r="D73" i="9"/>
  <c r="F76" i="9"/>
  <c r="D77" i="9"/>
  <c r="F80" i="9"/>
  <c r="D81" i="9"/>
  <c r="F84" i="9"/>
  <c r="D85" i="9"/>
  <c r="F88" i="9"/>
  <c r="D89" i="9"/>
  <c r="F92" i="9"/>
  <c r="D93" i="9"/>
  <c r="F96" i="9"/>
  <c r="D97" i="9"/>
  <c r="F100" i="9"/>
  <c r="D101" i="9"/>
  <c r="F104" i="9"/>
  <c r="D105" i="9"/>
  <c r="F108" i="9"/>
  <c r="D109" i="9"/>
  <c r="F112" i="9"/>
  <c r="D113" i="9"/>
  <c r="F116" i="9"/>
  <c r="D117" i="9"/>
  <c r="F120" i="9"/>
  <c r="D121" i="9"/>
  <c r="F124" i="9"/>
  <c r="D125" i="9"/>
  <c r="F128" i="9"/>
  <c r="F129" i="9"/>
  <c r="E132" i="9"/>
  <c r="D135" i="9"/>
  <c r="D138" i="9"/>
  <c r="F142" i="9"/>
  <c r="F145" i="9"/>
  <c r="E148" i="9"/>
  <c r="D151" i="9"/>
  <c r="D154" i="9"/>
  <c r="F158" i="9"/>
  <c r="F161" i="9"/>
  <c r="D167" i="9"/>
  <c r="D170" i="9"/>
  <c r="E178" i="9"/>
  <c r="E186" i="9"/>
  <c r="E210" i="9"/>
  <c r="E218" i="9"/>
  <c r="E243" i="9"/>
  <c r="D249" i="9"/>
  <c r="F272" i="9"/>
  <c r="D315" i="9"/>
  <c r="E19" i="9"/>
  <c r="D27" i="9"/>
  <c r="E29" i="9"/>
  <c r="D35" i="9"/>
  <c r="E37" i="9"/>
  <c r="E54" i="9"/>
  <c r="E58" i="9"/>
  <c r="E66" i="9"/>
  <c r="E70" i="9"/>
  <c r="E74" i="9"/>
  <c r="E22" i="9"/>
  <c r="F24" i="9"/>
  <c r="D25" i="9"/>
  <c r="E27" i="9"/>
  <c r="E30" i="9"/>
  <c r="F32" i="9"/>
  <c r="D33" i="9"/>
  <c r="E35" i="9"/>
  <c r="E38" i="9"/>
  <c r="F40" i="9"/>
  <c r="D41" i="9"/>
  <c r="F42" i="9"/>
  <c r="D43" i="9"/>
  <c r="F46" i="9"/>
  <c r="D47" i="9"/>
  <c r="F50" i="9"/>
  <c r="D51" i="9"/>
  <c r="F54" i="9"/>
  <c r="D55" i="9"/>
  <c r="F58" i="9"/>
  <c r="D59" i="9"/>
  <c r="F62" i="9"/>
  <c r="D63" i="9"/>
  <c r="F66" i="9"/>
  <c r="D67" i="9"/>
  <c r="F70" i="9"/>
  <c r="D71" i="9"/>
  <c r="F74" i="9"/>
  <c r="D75" i="9"/>
  <c r="F78" i="9"/>
  <c r="D79" i="9"/>
  <c r="F82" i="9"/>
  <c r="D83" i="9"/>
  <c r="F86" i="9"/>
  <c r="D87" i="9"/>
  <c r="F90" i="9"/>
  <c r="D91" i="9"/>
  <c r="F94" i="9"/>
  <c r="D95" i="9"/>
  <c r="F98" i="9"/>
  <c r="D99" i="9"/>
  <c r="F102" i="9"/>
  <c r="D103" i="9"/>
  <c r="F106" i="9"/>
  <c r="D107" i="9"/>
  <c r="F110" i="9"/>
  <c r="D111" i="9"/>
  <c r="F114" i="9"/>
  <c r="D115" i="9"/>
  <c r="F118" i="9"/>
  <c r="D119" i="9"/>
  <c r="F122" i="9"/>
  <c r="D123" i="9"/>
  <c r="F126" i="9"/>
  <c r="D127" i="9"/>
  <c r="D130" i="9"/>
  <c r="F134" i="9"/>
  <c r="F137" i="9"/>
  <c r="E140" i="9"/>
  <c r="D143" i="9"/>
  <c r="D146" i="9"/>
  <c r="F150" i="9"/>
  <c r="F153" i="9"/>
  <c r="E156" i="9"/>
  <c r="D159" i="9"/>
  <c r="D162" i="9"/>
  <c r="F166" i="9"/>
  <c r="F169" i="9"/>
  <c r="E174" i="9"/>
  <c r="E182" i="9"/>
  <c r="E190" i="9"/>
  <c r="E198" i="9"/>
  <c r="E206" i="9"/>
  <c r="E214" i="9"/>
  <c r="E222" i="9"/>
  <c r="E230" i="9"/>
  <c r="E238" i="9"/>
  <c r="F240" i="9"/>
  <c r="E246" i="9"/>
  <c r="D257" i="9"/>
  <c r="E259" i="9"/>
  <c r="E278" i="9"/>
  <c r="D297" i="9"/>
  <c r="F304" i="9"/>
  <c r="D326" i="9"/>
  <c r="E355" i="9"/>
  <c r="G19" i="9"/>
  <c r="C20" i="9"/>
  <c r="G20" i="9"/>
  <c r="C21" i="9"/>
  <c r="G21" i="9"/>
  <c r="C22" i="9"/>
  <c r="G22" i="9"/>
  <c r="C23" i="9"/>
  <c r="G23" i="9"/>
  <c r="C24" i="9"/>
  <c r="G24" i="9"/>
  <c r="C25" i="9"/>
  <c r="G25" i="9"/>
  <c r="C26" i="9"/>
  <c r="G26" i="9"/>
  <c r="C27" i="9"/>
  <c r="G27" i="9"/>
  <c r="C28" i="9"/>
  <c r="G28" i="9"/>
  <c r="C29" i="9"/>
  <c r="G29" i="9"/>
  <c r="C30" i="9"/>
  <c r="G30" i="9"/>
  <c r="C31" i="9"/>
  <c r="G31" i="9"/>
  <c r="C32" i="9"/>
  <c r="G32" i="9"/>
  <c r="C33" i="9"/>
  <c r="G33" i="9"/>
  <c r="C34" i="9"/>
  <c r="G34" i="9"/>
  <c r="C35" i="9"/>
  <c r="G35" i="9"/>
  <c r="C36" i="9"/>
  <c r="G36" i="9"/>
  <c r="C37" i="9"/>
  <c r="G37" i="9"/>
  <c r="C38" i="9"/>
  <c r="G38" i="9"/>
  <c r="C39" i="9"/>
  <c r="G39" i="9"/>
  <c r="C40" i="9"/>
  <c r="G40" i="9"/>
  <c r="C41" i="9"/>
  <c r="G41" i="9"/>
  <c r="C42" i="9"/>
  <c r="G42" i="9"/>
  <c r="C43" i="9"/>
  <c r="G43" i="9"/>
  <c r="C44" i="9"/>
  <c r="G44" i="9"/>
  <c r="C45" i="9"/>
  <c r="G45" i="9"/>
  <c r="C46" i="9"/>
  <c r="G46" i="9"/>
  <c r="C47" i="9"/>
  <c r="G47" i="9"/>
  <c r="C48" i="9"/>
  <c r="G48" i="9"/>
  <c r="C49" i="9"/>
  <c r="G49" i="9"/>
  <c r="C50" i="9"/>
  <c r="G50" i="9"/>
  <c r="C51" i="9"/>
  <c r="G51" i="9"/>
  <c r="C52" i="9"/>
  <c r="G52" i="9"/>
  <c r="C53" i="9"/>
  <c r="G53" i="9"/>
  <c r="C54" i="9"/>
  <c r="G54" i="9"/>
  <c r="C55" i="9"/>
  <c r="G55" i="9"/>
  <c r="C56" i="9"/>
  <c r="G56" i="9"/>
  <c r="C57" i="9"/>
  <c r="G57" i="9"/>
  <c r="C58" i="9"/>
  <c r="G58" i="9"/>
  <c r="C59" i="9"/>
  <c r="G59" i="9"/>
  <c r="C60" i="9"/>
  <c r="G60" i="9"/>
  <c r="C61" i="9"/>
  <c r="G61" i="9"/>
  <c r="C62" i="9"/>
  <c r="G62" i="9"/>
  <c r="C63" i="9"/>
  <c r="G63" i="9"/>
  <c r="C64" i="9"/>
  <c r="G64" i="9"/>
  <c r="C65" i="9"/>
  <c r="G65" i="9"/>
  <c r="C66" i="9"/>
  <c r="G66" i="9"/>
  <c r="C67" i="9"/>
  <c r="G67" i="9"/>
  <c r="C68" i="9"/>
  <c r="G68" i="9"/>
  <c r="C69" i="9"/>
  <c r="G69" i="9"/>
  <c r="C70" i="9"/>
  <c r="G70" i="9"/>
  <c r="C71" i="9"/>
  <c r="G71" i="9"/>
  <c r="C72" i="9"/>
  <c r="G72" i="9"/>
  <c r="C73" i="9"/>
  <c r="G73" i="9"/>
  <c r="C74" i="9"/>
  <c r="G74" i="9"/>
  <c r="C75" i="9"/>
  <c r="G75" i="9"/>
  <c r="C76" i="9"/>
  <c r="G76" i="9"/>
  <c r="C77" i="9"/>
  <c r="G77" i="9"/>
  <c r="C78" i="9"/>
  <c r="G78" i="9"/>
  <c r="C79" i="9"/>
  <c r="G79" i="9"/>
  <c r="C80" i="9"/>
  <c r="G80" i="9"/>
  <c r="C81" i="9"/>
  <c r="G81" i="9"/>
  <c r="C82" i="9"/>
  <c r="G82" i="9"/>
  <c r="C83" i="9"/>
  <c r="G83" i="9"/>
  <c r="C84" i="9"/>
  <c r="G84" i="9"/>
  <c r="C85" i="9"/>
  <c r="G85" i="9"/>
  <c r="C86" i="9"/>
  <c r="G86" i="9"/>
  <c r="C87" i="9"/>
  <c r="G87" i="9"/>
  <c r="C88" i="9"/>
  <c r="G88" i="9"/>
  <c r="C89" i="9"/>
  <c r="G89" i="9"/>
  <c r="C90" i="9"/>
  <c r="G90" i="9"/>
  <c r="C91" i="9"/>
  <c r="G91" i="9"/>
  <c r="C92" i="9"/>
  <c r="G92" i="9"/>
  <c r="C93" i="9"/>
  <c r="G93" i="9"/>
  <c r="C94" i="9"/>
  <c r="G94" i="9"/>
  <c r="C95" i="9"/>
  <c r="G95" i="9"/>
  <c r="C96" i="9"/>
  <c r="G96" i="9"/>
  <c r="C97" i="9"/>
  <c r="G97" i="9"/>
  <c r="C98" i="9"/>
  <c r="G98" i="9"/>
  <c r="C99" i="9"/>
  <c r="G99" i="9"/>
  <c r="C100" i="9"/>
  <c r="G100" i="9"/>
  <c r="C101" i="9"/>
  <c r="G101" i="9"/>
  <c r="C102" i="9"/>
  <c r="G102" i="9"/>
  <c r="C103" i="9"/>
  <c r="G103" i="9"/>
  <c r="C104" i="9"/>
  <c r="G104" i="9"/>
  <c r="C105" i="9"/>
  <c r="G105" i="9"/>
  <c r="C106" i="9"/>
  <c r="G106" i="9"/>
  <c r="C107" i="9"/>
  <c r="G107" i="9"/>
  <c r="C108" i="9"/>
  <c r="G108" i="9"/>
  <c r="C109" i="9"/>
  <c r="G109" i="9"/>
  <c r="C110" i="9"/>
  <c r="G110" i="9"/>
  <c r="C111" i="9"/>
  <c r="G111" i="9"/>
  <c r="C112" i="9"/>
  <c r="G112" i="9"/>
  <c r="C113" i="9"/>
  <c r="G113" i="9"/>
  <c r="C114" i="9"/>
  <c r="G114" i="9"/>
  <c r="C115" i="9"/>
  <c r="G115" i="9"/>
  <c r="C116" i="9"/>
  <c r="G116" i="9"/>
  <c r="C117" i="9"/>
  <c r="G117" i="9"/>
  <c r="C118" i="9"/>
  <c r="G118" i="9"/>
  <c r="C119" i="9"/>
  <c r="G119" i="9"/>
  <c r="C120" i="9"/>
  <c r="G120" i="9"/>
  <c r="C121" i="9"/>
  <c r="G121" i="9"/>
  <c r="C122" i="9"/>
  <c r="G122" i="9"/>
  <c r="C123" i="9"/>
  <c r="G123" i="9"/>
  <c r="C124" i="9"/>
  <c r="G124" i="9"/>
  <c r="C125" i="9"/>
  <c r="G125" i="9"/>
  <c r="C126" i="9"/>
  <c r="G126" i="9"/>
  <c r="C127" i="9"/>
  <c r="G127" i="9"/>
  <c r="C128" i="9"/>
  <c r="G128" i="9"/>
  <c r="C129" i="9"/>
  <c r="G129" i="9"/>
  <c r="C130" i="9"/>
  <c r="G130" i="9"/>
  <c r="C131" i="9"/>
  <c r="G131" i="9"/>
  <c r="C132" i="9"/>
  <c r="G132" i="9"/>
  <c r="C133" i="9"/>
  <c r="G133" i="9"/>
  <c r="C134" i="9"/>
  <c r="G134" i="9"/>
  <c r="C135" i="9"/>
  <c r="G135" i="9"/>
  <c r="C136" i="9"/>
  <c r="G136" i="9"/>
  <c r="C137" i="9"/>
  <c r="G137" i="9"/>
  <c r="C138" i="9"/>
  <c r="G138" i="9"/>
  <c r="C139" i="9"/>
  <c r="G139" i="9"/>
  <c r="C140" i="9"/>
  <c r="G140" i="9"/>
  <c r="C141" i="9"/>
  <c r="G141" i="9"/>
  <c r="C142" i="9"/>
  <c r="G142" i="9"/>
  <c r="C143" i="9"/>
  <c r="G143" i="9"/>
  <c r="C144" i="9"/>
  <c r="G144" i="9"/>
  <c r="C145" i="9"/>
  <c r="G145" i="9"/>
  <c r="C146" i="9"/>
  <c r="G146" i="9"/>
  <c r="C147" i="9"/>
  <c r="G147" i="9"/>
  <c r="C148" i="9"/>
  <c r="G148" i="9"/>
  <c r="C149" i="9"/>
  <c r="G149" i="9"/>
  <c r="C150" i="9"/>
  <c r="G150" i="9"/>
  <c r="C151" i="9"/>
  <c r="G151" i="9"/>
  <c r="C152" i="9"/>
  <c r="G152" i="9"/>
  <c r="C153" i="9"/>
  <c r="G153" i="9"/>
  <c r="C154" i="9"/>
  <c r="G154" i="9"/>
  <c r="C155" i="9"/>
  <c r="G155" i="9"/>
  <c r="C156" i="9"/>
  <c r="G156" i="9"/>
  <c r="C157" i="9"/>
  <c r="G157" i="9"/>
  <c r="C158" i="9"/>
  <c r="G158" i="9"/>
  <c r="C159" i="9"/>
  <c r="G159" i="9"/>
  <c r="C160" i="9"/>
  <c r="G160" i="9"/>
  <c r="C161" i="9"/>
  <c r="G161" i="9"/>
  <c r="C162" i="9"/>
  <c r="G162" i="9"/>
  <c r="C163" i="9"/>
  <c r="G163" i="9"/>
  <c r="C164" i="9"/>
  <c r="G164" i="9"/>
  <c r="C165" i="9"/>
  <c r="G165" i="9"/>
  <c r="C166" i="9"/>
  <c r="G166" i="9"/>
  <c r="C167" i="9"/>
  <c r="G167" i="9"/>
  <c r="C168" i="9"/>
  <c r="G168" i="9"/>
  <c r="C169" i="9"/>
  <c r="G169" i="9"/>
  <c r="C170" i="9"/>
  <c r="G170" i="9"/>
  <c r="C171" i="9"/>
  <c r="G171" i="9"/>
  <c r="C172" i="9"/>
  <c r="G172" i="9"/>
  <c r="C173" i="9"/>
  <c r="G173" i="9"/>
  <c r="C174" i="9"/>
  <c r="G174" i="9"/>
  <c r="C175" i="9"/>
  <c r="G175" i="9"/>
  <c r="C176" i="9"/>
  <c r="G176" i="9"/>
  <c r="C177" i="9"/>
  <c r="G177" i="9"/>
  <c r="C178" i="9"/>
  <c r="G178" i="9"/>
  <c r="C179" i="9"/>
  <c r="G179" i="9"/>
  <c r="C180" i="9"/>
  <c r="G180" i="9"/>
  <c r="C181" i="9"/>
  <c r="G181" i="9"/>
  <c r="C182" i="9"/>
  <c r="G182" i="9"/>
  <c r="C183" i="9"/>
  <c r="G183" i="9"/>
  <c r="C184" i="9"/>
  <c r="G184" i="9"/>
  <c r="C185" i="9"/>
  <c r="G185" i="9"/>
  <c r="C186" i="9"/>
  <c r="G186" i="9"/>
  <c r="C187" i="9"/>
  <c r="G187" i="9"/>
  <c r="C188" i="9"/>
  <c r="G188" i="9"/>
  <c r="C189" i="9"/>
  <c r="G189" i="9"/>
  <c r="C190" i="9"/>
  <c r="G190" i="9"/>
  <c r="C191" i="9"/>
  <c r="G191" i="9"/>
  <c r="C192" i="9"/>
  <c r="G192" i="9"/>
  <c r="C193" i="9"/>
  <c r="G193" i="9"/>
  <c r="C194" i="9"/>
  <c r="G194" i="9"/>
  <c r="C195" i="9"/>
  <c r="G195" i="9"/>
  <c r="C196" i="9"/>
  <c r="G196" i="9"/>
  <c r="C197" i="9"/>
  <c r="G197" i="9"/>
  <c r="C198" i="9"/>
  <c r="G198" i="9"/>
  <c r="C199" i="9"/>
  <c r="G199" i="9"/>
  <c r="C200" i="9"/>
  <c r="G200" i="9"/>
  <c r="C201" i="9"/>
  <c r="G201" i="9"/>
  <c r="C202" i="9"/>
  <c r="G202" i="9"/>
  <c r="C203" i="9"/>
  <c r="G203" i="9"/>
  <c r="C204" i="9"/>
  <c r="G204" i="9"/>
  <c r="C205" i="9"/>
  <c r="G205" i="9"/>
  <c r="C206" i="9"/>
  <c r="G206" i="9"/>
  <c r="C207" i="9"/>
  <c r="G207" i="9"/>
  <c r="C208" i="9"/>
  <c r="G208" i="9"/>
  <c r="C209" i="9"/>
  <c r="G209" i="9"/>
  <c r="C210" i="9"/>
  <c r="G210" i="9"/>
  <c r="C211" i="9"/>
  <c r="G211" i="9"/>
  <c r="C212" i="9"/>
  <c r="G212" i="9"/>
  <c r="C213" i="9"/>
  <c r="G213" i="9"/>
  <c r="C214" i="9"/>
  <c r="G214" i="9"/>
  <c r="C215" i="9"/>
  <c r="G215" i="9"/>
  <c r="C216" i="9"/>
  <c r="G216" i="9"/>
  <c r="C217" i="9"/>
  <c r="G217" i="9"/>
  <c r="C218" i="9"/>
  <c r="G218" i="9"/>
  <c r="C219" i="9"/>
  <c r="G219" i="9"/>
  <c r="C220" i="9"/>
  <c r="G220" i="9"/>
  <c r="C221" i="9"/>
  <c r="G221" i="9"/>
  <c r="C222" i="9"/>
  <c r="G222" i="9"/>
  <c r="C223" i="9"/>
  <c r="G223" i="9"/>
  <c r="C224" i="9"/>
  <c r="G224" i="9"/>
  <c r="C225" i="9"/>
  <c r="G225" i="9"/>
  <c r="C226" i="9"/>
  <c r="G226" i="9"/>
  <c r="C227" i="9"/>
  <c r="G227" i="9"/>
  <c r="C228" i="9"/>
  <c r="G228" i="9"/>
  <c r="C229" i="9"/>
  <c r="G229" i="9"/>
  <c r="C230" i="9"/>
  <c r="G230" i="9"/>
  <c r="C231" i="9"/>
  <c r="G231" i="9"/>
  <c r="C232" i="9"/>
  <c r="G232" i="9"/>
  <c r="C233" i="9"/>
  <c r="G233" i="9"/>
  <c r="C234" i="9"/>
  <c r="G234" i="9"/>
  <c r="C235" i="9"/>
  <c r="G235" i="9"/>
  <c r="C236" i="9"/>
  <c r="G236" i="9"/>
  <c r="C237" i="9"/>
  <c r="G237" i="9"/>
  <c r="C238" i="9"/>
  <c r="G238" i="9"/>
  <c r="C239" i="9"/>
  <c r="G239" i="9"/>
  <c r="C240" i="9"/>
  <c r="G240" i="9"/>
  <c r="C241" i="9"/>
  <c r="G241" i="9"/>
  <c r="C242" i="9"/>
  <c r="G242" i="9"/>
  <c r="C243" i="9"/>
  <c r="G243" i="9"/>
  <c r="C244" i="9"/>
  <c r="G244" i="9"/>
  <c r="C245" i="9"/>
  <c r="G245" i="9"/>
  <c r="C246" i="9"/>
  <c r="G246" i="9"/>
  <c r="C247" i="9"/>
  <c r="G247" i="9"/>
  <c r="C248" i="9"/>
  <c r="G248" i="9"/>
  <c r="C249" i="9"/>
  <c r="G249" i="9"/>
  <c r="C250" i="9"/>
  <c r="G250" i="9"/>
  <c r="C251" i="9"/>
  <c r="G251" i="9"/>
  <c r="C252" i="9"/>
  <c r="G252" i="9"/>
  <c r="C253" i="9"/>
  <c r="G253" i="9"/>
  <c r="C254" i="9"/>
  <c r="G254" i="9"/>
  <c r="C255" i="9"/>
  <c r="G255" i="9"/>
  <c r="C256" i="9"/>
  <c r="G256" i="9"/>
  <c r="C257" i="9"/>
  <c r="G257" i="9"/>
  <c r="C258" i="9"/>
  <c r="G258" i="9"/>
  <c r="C259" i="9"/>
  <c r="G259" i="9"/>
  <c r="C260" i="9"/>
  <c r="G260" i="9"/>
  <c r="C261" i="9"/>
  <c r="G261" i="9"/>
  <c r="C262" i="9"/>
  <c r="G262" i="9"/>
  <c r="C263" i="9"/>
  <c r="G263" i="9"/>
  <c r="C264" i="9"/>
  <c r="G264" i="9"/>
  <c r="C265" i="9"/>
  <c r="G265" i="9"/>
  <c r="C266" i="9"/>
  <c r="G266" i="9"/>
  <c r="C267" i="9"/>
  <c r="G267" i="9"/>
  <c r="C268" i="9"/>
  <c r="G268" i="9"/>
  <c r="C269" i="9"/>
  <c r="G269" i="9"/>
  <c r="C270" i="9"/>
  <c r="G270" i="9"/>
  <c r="C271" i="9"/>
  <c r="G271" i="9"/>
  <c r="C272" i="9"/>
  <c r="G272" i="9"/>
  <c r="C273" i="9"/>
  <c r="G273" i="9"/>
  <c r="C274" i="9"/>
  <c r="G274" i="9"/>
  <c r="C275" i="9"/>
  <c r="G275" i="9"/>
  <c r="C276" i="9"/>
  <c r="G276" i="9"/>
  <c r="C277" i="9"/>
  <c r="G277" i="9"/>
  <c r="C278" i="9"/>
  <c r="G278" i="9"/>
  <c r="C279" i="9"/>
  <c r="G279" i="9"/>
  <c r="C280" i="9"/>
  <c r="G280" i="9"/>
  <c r="C281" i="9"/>
  <c r="G281" i="9"/>
  <c r="C282" i="9"/>
  <c r="G282" i="9"/>
  <c r="C283" i="9"/>
  <c r="G283" i="9"/>
  <c r="C284" i="9"/>
  <c r="G284" i="9"/>
  <c r="C285" i="9"/>
  <c r="G285" i="9"/>
  <c r="C286" i="9"/>
  <c r="G286" i="9"/>
  <c r="C287" i="9"/>
  <c r="G287" i="9"/>
  <c r="C288" i="9"/>
  <c r="G288" i="9"/>
  <c r="C289" i="9"/>
  <c r="G289" i="9"/>
  <c r="C290" i="9"/>
  <c r="G290" i="9"/>
  <c r="C291" i="9"/>
  <c r="G291" i="9"/>
  <c r="C292" i="9"/>
  <c r="G292" i="9"/>
  <c r="C293" i="9"/>
  <c r="G293" i="9"/>
  <c r="C294" i="9"/>
  <c r="G294" i="9"/>
  <c r="C295" i="9"/>
  <c r="G295" i="9"/>
  <c r="C296" i="9"/>
  <c r="G296" i="9"/>
  <c r="C297" i="9"/>
  <c r="G297" i="9"/>
  <c r="C298" i="9"/>
  <c r="G298" i="9"/>
  <c r="C299" i="9"/>
  <c r="G299" i="9"/>
  <c r="C300" i="9"/>
  <c r="G300" i="9"/>
  <c r="C301" i="9"/>
  <c r="G301" i="9"/>
  <c r="C302" i="9"/>
  <c r="G302" i="9"/>
  <c r="C303" i="9"/>
  <c r="G303" i="9"/>
  <c r="C304" i="9"/>
  <c r="G304" i="9"/>
  <c r="C305" i="9"/>
  <c r="G305" i="9"/>
  <c r="C306" i="9"/>
  <c r="G306" i="9"/>
  <c r="C307" i="9"/>
  <c r="G307" i="9"/>
  <c r="C308" i="9"/>
  <c r="G308" i="9"/>
  <c r="C309" i="9"/>
  <c r="G309" i="9"/>
  <c r="C310" i="9"/>
  <c r="G310" i="9"/>
  <c r="C311" i="9"/>
  <c r="G311" i="9"/>
  <c r="C312" i="9"/>
  <c r="G312" i="9"/>
  <c r="C313" i="9"/>
  <c r="G313" i="9"/>
  <c r="C314" i="9"/>
  <c r="G314" i="9"/>
  <c r="C315" i="9"/>
  <c r="G315" i="9"/>
  <c r="C316" i="9"/>
  <c r="G316" i="9"/>
  <c r="C317" i="9"/>
  <c r="G317" i="9"/>
  <c r="C318" i="9"/>
  <c r="G318" i="9"/>
  <c r="C319" i="9"/>
  <c r="G319" i="9"/>
  <c r="C320" i="9"/>
  <c r="G320" i="9"/>
  <c r="C321" i="9"/>
  <c r="G321" i="9"/>
  <c r="C322" i="9"/>
  <c r="G322" i="9"/>
  <c r="C323" i="9"/>
  <c r="G323" i="9"/>
  <c r="C324" i="9"/>
  <c r="G324" i="9"/>
  <c r="C325" i="9"/>
  <c r="G325" i="9"/>
  <c r="C326" i="9"/>
  <c r="G326" i="9"/>
  <c r="C327" i="9"/>
  <c r="G327" i="9"/>
  <c r="C328" i="9"/>
  <c r="G328" i="9"/>
  <c r="C329" i="9"/>
  <c r="G329" i="9"/>
  <c r="C330" i="9"/>
  <c r="G330" i="9"/>
  <c r="C331" i="9"/>
  <c r="G331" i="9"/>
  <c r="C332" i="9"/>
  <c r="G332" i="9"/>
  <c r="C333" i="9"/>
  <c r="G333" i="9"/>
  <c r="C334" i="9"/>
  <c r="G334" i="9"/>
  <c r="C335" i="9"/>
  <c r="G335" i="9"/>
  <c r="C336" i="9"/>
  <c r="G336" i="9"/>
  <c r="C337" i="9"/>
  <c r="G337" i="9"/>
  <c r="C338" i="9"/>
  <c r="G338" i="9"/>
  <c r="C339" i="9"/>
  <c r="G339" i="9"/>
  <c r="C340" i="9"/>
  <c r="G340" i="9"/>
  <c r="C341" i="9"/>
  <c r="G341" i="9"/>
  <c r="C342" i="9"/>
  <c r="G342" i="9"/>
  <c r="C343" i="9"/>
  <c r="G343" i="9"/>
  <c r="C344" i="9"/>
  <c r="G344" i="9"/>
  <c r="C345" i="9"/>
  <c r="G345" i="9"/>
  <c r="C346" i="9"/>
  <c r="G346" i="9"/>
  <c r="C347" i="9"/>
  <c r="G347" i="9"/>
  <c r="C348" i="9"/>
  <c r="G348" i="9"/>
  <c r="C349" i="9"/>
  <c r="G349" i="9"/>
  <c r="C350" i="9"/>
  <c r="G350" i="9"/>
  <c r="C351" i="9"/>
  <c r="G351" i="9"/>
  <c r="C352" i="9"/>
  <c r="G352" i="9"/>
  <c r="C353" i="9"/>
  <c r="G353" i="9"/>
  <c r="C354" i="9"/>
  <c r="G354" i="9"/>
  <c r="C355" i="9"/>
  <c r="G355" i="9"/>
  <c r="C356" i="9"/>
  <c r="G356" i="9"/>
  <c r="C357" i="9"/>
  <c r="G357" i="9"/>
  <c r="C358" i="9"/>
  <c r="G358" i="9"/>
  <c r="C359" i="9"/>
  <c r="G359" i="9"/>
  <c r="C360" i="9"/>
  <c r="G360" i="9"/>
  <c r="C361" i="9"/>
  <c r="G361" i="9"/>
  <c r="C362" i="9"/>
  <c r="G362" i="9"/>
  <c r="C363" i="9"/>
  <c r="G363" i="9"/>
  <c r="C364" i="9"/>
  <c r="G364" i="9"/>
  <c r="C365" i="9"/>
  <c r="G365" i="9"/>
  <c r="C366" i="9"/>
  <c r="G366" i="9"/>
  <c r="C367" i="9"/>
  <c r="G367" i="9"/>
  <c r="C368" i="9"/>
  <c r="G368" i="9"/>
  <c r="C369" i="9"/>
  <c r="G369" i="9"/>
  <c r="C370" i="9"/>
  <c r="G370" i="9"/>
  <c r="C371" i="9"/>
  <c r="G371" i="9"/>
  <c r="C372" i="9"/>
  <c r="G372" i="9"/>
  <c r="C373" i="9"/>
  <c r="G373" i="9"/>
  <c r="C374" i="9"/>
  <c r="G374" i="9"/>
  <c r="C375" i="9"/>
  <c r="G375" i="9"/>
  <c r="C376" i="9"/>
  <c r="G376" i="9"/>
  <c r="C377" i="9"/>
  <c r="G377" i="9"/>
  <c r="C378" i="9"/>
  <c r="E28" i="4"/>
  <c r="E29" i="4"/>
  <c r="E30" i="4"/>
  <c r="M8" i="5"/>
  <c r="F14" i="8"/>
  <c r="F15" i="8"/>
  <c r="C14"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D8" i="8"/>
  <c r="D9" i="8"/>
  <c r="F14" i="7"/>
  <c r="F14" i="4"/>
  <c r="E14" i="4"/>
  <c r="C14" i="7"/>
  <c r="D14"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D8" i="7"/>
  <c r="D9" i="7"/>
  <c r="D8" i="5"/>
  <c r="D9"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F15" i="4"/>
  <c r="E15" i="4"/>
  <c r="M7" i="5"/>
  <c r="M4" i="5"/>
  <c r="E10" i="5"/>
  <c r="M6" i="5"/>
  <c r="M5" i="5"/>
  <c r="D14" i="8"/>
  <c r="E14" i="8"/>
  <c r="G14" i="8"/>
  <c r="C15" i="8"/>
  <c r="F16" i="8"/>
  <c r="F15" i="7"/>
  <c r="E14" i="7"/>
  <c r="G14" i="7"/>
  <c r="C15" i="7"/>
  <c r="E12" i="5"/>
  <c r="E11" i="5"/>
  <c r="D15" i="8"/>
  <c r="E15" i="8"/>
  <c r="G15" i="8"/>
  <c r="C16" i="8"/>
  <c r="F17" i="8"/>
  <c r="D15" i="7"/>
  <c r="E15" i="7"/>
  <c r="G15" i="7"/>
  <c r="C16" i="7"/>
  <c r="F16" i="7"/>
  <c r="C17" i="5"/>
  <c r="D17" i="5"/>
  <c r="F17" i="5"/>
  <c r="D16" i="8"/>
  <c r="E16" i="8"/>
  <c r="G16" i="8"/>
  <c r="C17" i="8"/>
  <c r="F18" i="8"/>
  <c r="D16" i="7"/>
  <c r="E16" i="7"/>
  <c r="G16" i="7"/>
  <c r="C17" i="7"/>
  <c r="F17" i="7"/>
  <c r="F16" i="4"/>
  <c r="E16" i="4"/>
  <c r="E13" i="4"/>
  <c r="F18" i="5"/>
  <c r="E17" i="5"/>
  <c r="G17" i="5"/>
  <c r="C18" i="5"/>
  <c r="D18" i="5"/>
  <c r="D17" i="8"/>
  <c r="E17" i="8"/>
  <c r="G17" i="8"/>
  <c r="C18" i="8"/>
  <c r="F19" i="8"/>
  <c r="D17" i="7"/>
  <c r="E17" i="7"/>
  <c r="G17" i="7"/>
  <c r="C18" i="7"/>
  <c r="F18" i="7"/>
  <c r="E18" i="5"/>
  <c r="G18" i="5"/>
  <c r="C19" i="5"/>
  <c r="D19" i="5"/>
  <c r="F19" i="5"/>
  <c r="D18" i="8"/>
  <c r="E18" i="8"/>
  <c r="G18" i="8"/>
  <c r="C19" i="8"/>
  <c r="F20" i="8"/>
  <c r="D18" i="7"/>
  <c r="E18" i="7"/>
  <c r="G18" i="7"/>
  <c r="C19" i="7"/>
  <c r="F19" i="7"/>
  <c r="E19" i="5"/>
  <c r="G19" i="5"/>
  <c r="C20" i="5"/>
  <c r="D20" i="5"/>
  <c r="F20" i="5"/>
  <c r="D19" i="8"/>
  <c r="E19" i="8"/>
  <c r="G19" i="8"/>
  <c r="C20" i="8"/>
  <c r="F21" i="8"/>
  <c r="D19" i="7"/>
  <c r="E19" i="7"/>
  <c r="G19" i="7"/>
  <c r="C20" i="7"/>
  <c r="F20" i="7"/>
  <c r="E20" i="5"/>
  <c r="G20" i="5"/>
  <c r="C21" i="5"/>
  <c r="D21" i="5"/>
  <c r="F21" i="5"/>
  <c r="D20" i="8"/>
  <c r="E20" i="8"/>
  <c r="G20" i="8"/>
  <c r="C21" i="8"/>
  <c r="F22" i="8"/>
  <c r="D20" i="7"/>
  <c r="E20" i="7"/>
  <c r="G20" i="7"/>
  <c r="C21" i="7"/>
  <c r="F21" i="7"/>
  <c r="F22" i="5"/>
  <c r="E21" i="5"/>
  <c r="G21" i="5"/>
  <c r="C22" i="5"/>
  <c r="D22" i="5"/>
  <c r="D21" i="8"/>
  <c r="E21" i="8"/>
  <c r="G21" i="8"/>
  <c r="C22" i="8"/>
  <c r="F23" i="8"/>
  <c r="D21" i="7"/>
  <c r="E21" i="7"/>
  <c r="G21" i="7"/>
  <c r="C22" i="7"/>
  <c r="F22" i="7"/>
  <c r="E22" i="5"/>
  <c r="G22" i="5"/>
  <c r="C23" i="5"/>
  <c r="D23" i="5"/>
  <c r="F23" i="5"/>
  <c r="D22" i="8"/>
  <c r="E22" i="8"/>
  <c r="G22" i="8"/>
  <c r="C23" i="8"/>
  <c r="F24" i="8"/>
  <c r="D22" i="7"/>
  <c r="E22" i="7"/>
  <c r="G22" i="7"/>
  <c r="C23" i="7"/>
  <c r="F23" i="7"/>
  <c r="F24" i="5"/>
  <c r="E23" i="5"/>
  <c r="G23" i="5"/>
  <c r="C24" i="5"/>
  <c r="D24" i="5"/>
  <c r="D23" i="8"/>
  <c r="E23" i="8"/>
  <c r="G23" i="8"/>
  <c r="C24" i="8"/>
  <c r="F25" i="8"/>
  <c r="D23" i="7"/>
  <c r="E23" i="7"/>
  <c r="G23" i="7"/>
  <c r="C24" i="7"/>
  <c r="F24" i="7"/>
  <c r="F25" i="5"/>
  <c r="E24" i="5"/>
  <c r="G24" i="5"/>
  <c r="C25" i="5"/>
  <c r="D25" i="5"/>
  <c r="D24" i="8"/>
  <c r="E24" i="8"/>
  <c r="G24" i="8"/>
  <c r="C25" i="8"/>
  <c r="F26" i="8"/>
  <c r="D24" i="7"/>
  <c r="E24" i="7"/>
  <c r="G24" i="7"/>
  <c r="C25" i="7"/>
  <c r="F25" i="7"/>
  <c r="F26" i="5"/>
  <c r="E25" i="5"/>
  <c r="G25" i="5"/>
  <c r="C26" i="5"/>
  <c r="D26" i="5"/>
  <c r="D25" i="8"/>
  <c r="E25" i="8"/>
  <c r="G25" i="8"/>
  <c r="C26" i="8"/>
  <c r="F27" i="8"/>
  <c r="D25" i="7"/>
  <c r="E25" i="7"/>
  <c r="G25" i="7"/>
  <c r="C26" i="7"/>
  <c r="F26" i="7"/>
  <c r="E26" i="5"/>
  <c r="G26" i="5"/>
  <c r="C27" i="5"/>
  <c r="D27" i="5"/>
  <c r="F27" i="5"/>
  <c r="F28" i="5"/>
  <c r="F29" i="5"/>
  <c r="D26" i="8"/>
  <c r="E26" i="8"/>
  <c r="G26" i="8"/>
  <c r="C27" i="8"/>
  <c r="F28" i="8"/>
  <c r="D26" i="7"/>
  <c r="E26" i="7"/>
  <c r="G26" i="7"/>
  <c r="C27" i="7"/>
  <c r="F27" i="7"/>
  <c r="E27" i="5"/>
  <c r="G27" i="5"/>
  <c r="C28" i="5"/>
  <c r="D28" i="5"/>
  <c r="E28" i="5"/>
  <c r="G28" i="5"/>
  <c r="C29" i="5"/>
  <c r="D29" i="5"/>
  <c r="E29" i="5"/>
  <c r="G29" i="5"/>
  <c r="C30" i="5"/>
  <c r="F30" i="5"/>
  <c r="D27" i="8"/>
  <c r="E27" i="8"/>
  <c r="G27" i="8"/>
  <c r="C28" i="8"/>
  <c r="F29" i="8"/>
  <c r="D27" i="7"/>
  <c r="E27" i="7"/>
  <c r="G27" i="7"/>
  <c r="C28" i="7"/>
  <c r="F28" i="7"/>
  <c r="D30" i="5"/>
  <c r="E30" i="5"/>
  <c r="G30" i="5"/>
  <c r="C31" i="5"/>
  <c r="F31" i="5"/>
  <c r="D28" i="8"/>
  <c r="E28" i="8"/>
  <c r="G28" i="8"/>
  <c r="C29" i="8"/>
  <c r="F30" i="8"/>
  <c r="D28" i="7"/>
  <c r="E28" i="7"/>
  <c r="G28" i="7"/>
  <c r="C29" i="7"/>
  <c r="F29" i="7"/>
  <c r="D31" i="5"/>
  <c r="E31" i="5"/>
  <c r="G31" i="5"/>
  <c r="C32" i="5"/>
  <c r="F32" i="5"/>
  <c r="D29" i="8"/>
  <c r="E29" i="8"/>
  <c r="G29" i="8"/>
  <c r="C30" i="8"/>
  <c r="F31" i="8"/>
  <c r="D29" i="7"/>
  <c r="E29" i="7"/>
  <c r="G29" i="7"/>
  <c r="C30" i="7"/>
  <c r="F30" i="7"/>
  <c r="D32" i="5"/>
  <c r="E32" i="5"/>
  <c r="G32" i="5"/>
  <c r="C33" i="5"/>
  <c r="F33" i="5"/>
  <c r="D30" i="8"/>
  <c r="E30" i="8"/>
  <c r="G30" i="8"/>
  <c r="C31" i="8"/>
  <c r="F32" i="8"/>
  <c r="D30" i="7"/>
  <c r="E30" i="7"/>
  <c r="G30" i="7"/>
  <c r="C31" i="7"/>
  <c r="F31" i="7"/>
  <c r="D33" i="5"/>
  <c r="E33" i="5"/>
  <c r="G33" i="5"/>
  <c r="C34" i="5"/>
  <c r="F34" i="5"/>
  <c r="D31" i="8"/>
  <c r="E31" i="8"/>
  <c r="G31" i="8"/>
  <c r="C32" i="8"/>
  <c r="F33" i="8"/>
  <c r="D31" i="7"/>
  <c r="E31" i="7"/>
  <c r="G31" i="7"/>
  <c r="C32" i="7"/>
  <c r="F32" i="7"/>
  <c r="D34" i="5"/>
  <c r="E34" i="5"/>
  <c r="G34" i="5"/>
  <c r="C35" i="5"/>
  <c r="F35" i="5"/>
  <c r="D32" i="8"/>
  <c r="E32" i="8"/>
  <c r="G32" i="8"/>
  <c r="C33" i="8"/>
  <c r="F34" i="8"/>
  <c r="D32" i="7"/>
  <c r="E32" i="7"/>
  <c r="G32" i="7"/>
  <c r="C33" i="7"/>
  <c r="F33" i="7"/>
  <c r="D35" i="5"/>
  <c r="E35" i="5"/>
  <c r="G35" i="5"/>
  <c r="C36" i="5"/>
  <c r="F36" i="5"/>
  <c r="D33" i="8"/>
  <c r="E33" i="8"/>
  <c r="G33" i="8"/>
  <c r="C34" i="8"/>
  <c r="F35" i="8"/>
  <c r="D33" i="7"/>
  <c r="E33" i="7"/>
  <c r="G33" i="7"/>
  <c r="C34" i="7"/>
  <c r="F34" i="7"/>
  <c r="D36" i="5"/>
  <c r="E36" i="5"/>
  <c r="G36" i="5"/>
  <c r="C37" i="5"/>
  <c r="F37" i="5"/>
  <c r="D34" i="8"/>
  <c r="E34" i="8"/>
  <c r="G34" i="8"/>
  <c r="C35" i="8"/>
  <c r="F36" i="8"/>
  <c r="D34" i="7"/>
  <c r="E34" i="7"/>
  <c r="G34" i="7"/>
  <c r="C35" i="7"/>
  <c r="F35" i="7"/>
  <c r="D37" i="5"/>
  <c r="E37" i="5"/>
  <c r="G37" i="5"/>
  <c r="C38" i="5"/>
  <c r="F38" i="5"/>
  <c r="D35" i="8"/>
  <c r="E35" i="8"/>
  <c r="G35" i="8"/>
  <c r="C36" i="8"/>
  <c r="F37" i="8"/>
  <c r="D35" i="7"/>
  <c r="E35" i="7"/>
  <c r="G35" i="7"/>
  <c r="C36" i="7"/>
  <c r="F36" i="7"/>
  <c r="D38" i="5"/>
  <c r="E38" i="5"/>
  <c r="G38" i="5"/>
  <c r="C39" i="5"/>
  <c r="F39" i="5"/>
  <c r="D36" i="8"/>
  <c r="E36" i="8"/>
  <c r="G36" i="8"/>
  <c r="C37" i="8"/>
  <c r="F38" i="8"/>
  <c r="D36" i="7"/>
  <c r="E36" i="7"/>
  <c r="G36" i="7"/>
  <c r="C37" i="7"/>
  <c r="F37" i="7"/>
  <c r="D39" i="5"/>
  <c r="E39" i="5"/>
  <c r="G39" i="5"/>
  <c r="C40" i="5"/>
  <c r="F40" i="5"/>
  <c r="D37" i="8"/>
  <c r="E37" i="8"/>
  <c r="G37" i="8"/>
  <c r="C38" i="8"/>
  <c r="F39" i="8"/>
  <c r="D37" i="7"/>
  <c r="E37" i="7"/>
  <c r="G37" i="7"/>
  <c r="C38" i="7"/>
  <c r="F38" i="7"/>
  <c r="D40" i="5"/>
  <c r="E40" i="5"/>
  <c r="G40" i="5"/>
  <c r="C41" i="5"/>
  <c r="F41" i="5"/>
  <c r="D38" i="8"/>
  <c r="E38" i="8"/>
  <c r="G38" i="8"/>
  <c r="C39" i="8"/>
  <c r="F40" i="8"/>
  <c r="D38" i="7"/>
  <c r="E38" i="7"/>
  <c r="G38" i="7"/>
  <c r="C39" i="7"/>
  <c r="F39" i="7"/>
  <c r="D41" i="5"/>
  <c r="E41" i="5"/>
  <c r="G41" i="5"/>
  <c r="C42" i="5"/>
  <c r="F42" i="5"/>
  <c r="D39" i="8"/>
  <c r="E39" i="8"/>
  <c r="G39" i="8"/>
  <c r="C40" i="8"/>
  <c r="F41" i="8"/>
  <c r="D39" i="7"/>
  <c r="E39" i="7"/>
  <c r="G39" i="7"/>
  <c r="C40" i="7"/>
  <c r="F40" i="7"/>
  <c r="D42" i="5"/>
  <c r="E42" i="5"/>
  <c r="G42" i="5"/>
  <c r="C43" i="5"/>
  <c r="F43" i="5"/>
  <c r="D40" i="8"/>
  <c r="E40" i="8"/>
  <c r="G40" i="8"/>
  <c r="C41" i="8"/>
  <c r="F42" i="8"/>
  <c r="D40" i="7"/>
  <c r="E40" i="7"/>
  <c r="G40" i="7"/>
  <c r="C41" i="7"/>
  <c r="F41" i="7"/>
  <c r="D43" i="5"/>
  <c r="E43" i="5"/>
  <c r="G43" i="5"/>
  <c r="C44" i="5"/>
  <c r="F44" i="5"/>
  <c r="D41" i="8"/>
  <c r="E41" i="8"/>
  <c r="G41" i="8"/>
  <c r="C42" i="8"/>
  <c r="F43" i="8"/>
  <c r="D41" i="7"/>
  <c r="E41" i="7"/>
  <c r="G41" i="7"/>
  <c r="C42" i="7"/>
  <c r="F42" i="7"/>
  <c r="D44" i="5"/>
  <c r="E44" i="5"/>
  <c r="G44" i="5"/>
  <c r="C45" i="5"/>
  <c r="F45" i="5"/>
  <c r="D42" i="8"/>
  <c r="E42" i="8"/>
  <c r="G42" i="8"/>
  <c r="C43" i="8"/>
  <c r="F44" i="8"/>
  <c r="D42" i="7"/>
  <c r="F43" i="7"/>
  <c r="E42" i="7"/>
  <c r="G42" i="7"/>
  <c r="C43" i="7"/>
  <c r="D45" i="5"/>
  <c r="E45" i="5"/>
  <c r="G45" i="5"/>
  <c r="C46" i="5"/>
  <c r="F46" i="5"/>
  <c r="D43" i="8"/>
  <c r="E43" i="8"/>
  <c r="G43" i="8"/>
  <c r="C44" i="8"/>
  <c r="F45" i="8"/>
  <c r="D43" i="7"/>
  <c r="E43" i="7"/>
  <c r="G43" i="7"/>
  <c r="C44" i="7"/>
  <c r="F44" i="7"/>
  <c r="D46" i="5"/>
  <c r="E46" i="5"/>
  <c r="G46" i="5"/>
  <c r="C47" i="5"/>
  <c r="F47" i="5"/>
  <c r="D44" i="8"/>
  <c r="E44" i="8"/>
  <c r="G44" i="8"/>
  <c r="C45" i="8"/>
  <c r="F46" i="8"/>
  <c r="D44" i="7"/>
  <c r="E44" i="7"/>
  <c r="G44" i="7"/>
  <c r="C45" i="7"/>
  <c r="F45" i="7"/>
  <c r="D47" i="5"/>
  <c r="E47" i="5"/>
  <c r="G47" i="5"/>
  <c r="C48" i="5"/>
  <c r="F48" i="5"/>
  <c r="D45" i="8"/>
  <c r="E45" i="8"/>
  <c r="G45" i="8"/>
  <c r="C46" i="8"/>
  <c r="F47" i="8"/>
  <c r="D45" i="7"/>
  <c r="E45" i="7"/>
  <c r="G45" i="7"/>
  <c r="C46" i="7"/>
  <c r="F46" i="7"/>
  <c r="D48" i="5"/>
  <c r="E48" i="5"/>
  <c r="G48" i="5"/>
  <c r="C49" i="5"/>
  <c r="F49" i="5"/>
  <c r="D46" i="8"/>
  <c r="E46" i="8"/>
  <c r="G46" i="8"/>
  <c r="C47" i="8"/>
  <c r="F48" i="8"/>
  <c r="D46" i="7"/>
  <c r="E46" i="7"/>
  <c r="G46" i="7"/>
  <c r="C47" i="7"/>
  <c r="F47" i="7"/>
  <c r="D49" i="5"/>
  <c r="E49" i="5"/>
  <c r="G49" i="5"/>
  <c r="C50" i="5"/>
  <c r="F50" i="5"/>
  <c r="D47" i="8"/>
  <c r="E47" i="8"/>
  <c r="G47" i="8"/>
  <c r="C48" i="8"/>
  <c r="F49" i="8"/>
  <c r="D47" i="7"/>
  <c r="E47" i="7"/>
  <c r="G47" i="7"/>
  <c r="C48" i="7"/>
  <c r="F48" i="7"/>
  <c r="D50" i="5"/>
  <c r="E50" i="5"/>
  <c r="G50" i="5"/>
  <c r="C51" i="5"/>
  <c r="F51" i="5"/>
  <c r="F50" i="8"/>
  <c r="D48" i="8"/>
  <c r="E48" i="8"/>
  <c r="G48" i="8"/>
  <c r="C49" i="8"/>
  <c r="D48" i="7"/>
  <c r="E48" i="7"/>
  <c r="G48" i="7"/>
  <c r="C49" i="7"/>
  <c r="F49" i="7"/>
  <c r="D51" i="5"/>
  <c r="F52" i="5"/>
  <c r="E51" i="5"/>
  <c r="G51" i="5"/>
  <c r="C52" i="5"/>
  <c r="D49" i="8"/>
  <c r="E49" i="8"/>
  <c r="G49" i="8"/>
  <c r="C50" i="8"/>
  <c r="F51" i="8"/>
  <c r="D49" i="7"/>
  <c r="E49" i="7"/>
  <c r="G49" i="7"/>
  <c r="C50" i="7"/>
  <c r="F50" i="7"/>
  <c r="D52" i="5"/>
  <c r="E52" i="5"/>
  <c r="G52" i="5"/>
  <c r="C53" i="5"/>
  <c r="F53" i="5"/>
  <c r="D50" i="8"/>
  <c r="E50" i="8"/>
  <c r="G50" i="8"/>
  <c r="C51" i="8"/>
  <c r="F52" i="8"/>
  <c r="D50" i="7"/>
  <c r="E50" i="7"/>
  <c r="G50" i="7"/>
  <c r="C51" i="7"/>
  <c r="F51" i="7"/>
  <c r="D53" i="5"/>
  <c r="E53" i="5"/>
  <c r="G53" i="5"/>
  <c r="C54" i="5"/>
  <c r="F54" i="5"/>
  <c r="D51" i="8"/>
  <c r="E51" i="8"/>
  <c r="G51" i="8"/>
  <c r="C52" i="8"/>
  <c r="F53" i="8"/>
  <c r="D51" i="7"/>
  <c r="E51" i="7"/>
  <c r="G51" i="7"/>
  <c r="C52" i="7"/>
  <c r="F52" i="7"/>
  <c r="D54" i="5"/>
  <c r="F55" i="5"/>
  <c r="E54" i="5"/>
  <c r="G54" i="5"/>
  <c r="C55" i="5"/>
  <c r="D52" i="8"/>
  <c r="E52" i="8"/>
  <c r="G52" i="8"/>
  <c r="C53" i="8"/>
  <c r="F54" i="8"/>
  <c r="D52" i="7"/>
  <c r="E52" i="7"/>
  <c r="G52" i="7"/>
  <c r="C53" i="7"/>
  <c r="F53" i="7"/>
  <c r="D55" i="5"/>
  <c r="E55" i="5"/>
  <c r="G55" i="5"/>
  <c r="C56" i="5"/>
  <c r="F56" i="5"/>
  <c r="D53" i="8"/>
  <c r="E53" i="8"/>
  <c r="G53" i="8"/>
  <c r="C54" i="8"/>
  <c r="F55" i="8"/>
  <c r="D53" i="7"/>
  <c r="E53" i="7"/>
  <c r="G53" i="7"/>
  <c r="C54" i="7"/>
  <c r="F54" i="7"/>
  <c r="D56" i="5"/>
  <c r="E56" i="5"/>
  <c r="G56" i="5"/>
  <c r="C57" i="5"/>
  <c r="F57" i="5"/>
  <c r="D54" i="8"/>
  <c r="E54" i="8"/>
  <c r="G54" i="8"/>
  <c r="C55" i="8"/>
  <c r="F56" i="8"/>
  <c r="D54" i="7"/>
  <c r="E54" i="7"/>
  <c r="G54" i="7"/>
  <c r="C55" i="7"/>
  <c r="F55" i="7"/>
  <c r="D57" i="5"/>
  <c r="E57" i="5"/>
  <c r="G57" i="5"/>
  <c r="C58" i="5"/>
  <c r="F58" i="5"/>
  <c r="D55" i="8"/>
  <c r="E55" i="8"/>
  <c r="G55" i="8"/>
  <c r="C56" i="8"/>
  <c r="F57" i="8"/>
  <c r="D55" i="7"/>
  <c r="E55" i="7"/>
  <c r="G55" i="7"/>
  <c r="C56" i="7"/>
  <c r="F56" i="7"/>
  <c r="D58" i="5"/>
  <c r="E58" i="5"/>
  <c r="G58" i="5"/>
  <c r="C59" i="5"/>
  <c r="F59" i="5"/>
  <c r="D56" i="8"/>
  <c r="E56" i="8"/>
  <c r="G56" i="8"/>
  <c r="C57" i="8"/>
  <c r="F58" i="8"/>
  <c r="D56" i="7"/>
  <c r="E56" i="7"/>
  <c r="G56" i="7"/>
  <c r="C57" i="7"/>
  <c r="F57" i="7"/>
  <c r="D59" i="5"/>
  <c r="E59" i="5"/>
  <c r="G59" i="5"/>
  <c r="C60" i="5"/>
  <c r="F60" i="5"/>
  <c r="D57" i="8"/>
  <c r="E57" i="8"/>
  <c r="G57" i="8"/>
  <c r="C58" i="8"/>
  <c r="F59" i="8"/>
  <c r="D57" i="7"/>
  <c r="E57" i="7"/>
  <c r="G57" i="7"/>
  <c r="C58" i="7"/>
  <c r="F58" i="7"/>
  <c r="D60" i="5"/>
  <c r="E60" i="5"/>
  <c r="G60" i="5"/>
  <c r="C61" i="5"/>
  <c r="F61" i="5"/>
  <c r="D58" i="8"/>
  <c r="E58" i="8"/>
  <c r="G58" i="8"/>
  <c r="C59" i="8"/>
  <c r="F60" i="8"/>
  <c r="D58" i="7"/>
  <c r="E58" i="7"/>
  <c r="G58" i="7"/>
  <c r="C59" i="7"/>
  <c r="F59" i="7"/>
  <c r="D61" i="5"/>
  <c r="E61" i="5"/>
  <c r="G61" i="5"/>
  <c r="C62" i="5"/>
  <c r="F62" i="5"/>
  <c r="D59" i="8"/>
  <c r="E59" i="8"/>
  <c r="G59" i="8"/>
  <c r="C60" i="8"/>
  <c r="F61" i="8"/>
  <c r="D59" i="7"/>
  <c r="E59" i="7"/>
  <c r="G59" i="7"/>
  <c r="C60" i="7"/>
  <c r="F60" i="7"/>
  <c r="D62" i="5"/>
  <c r="E62" i="5"/>
  <c r="G62" i="5"/>
  <c r="C63" i="5"/>
  <c r="F63" i="5"/>
  <c r="D60" i="8"/>
  <c r="E60" i="8"/>
  <c r="G60" i="8"/>
  <c r="C61" i="8"/>
  <c r="F62" i="8"/>
  <c r="D60" i="7"/>
  <c r="E60" i="7"/>
  <c r="G60" i="7"/>
  <c r="C61" i="7"/>
  <c r="F61" i="7"/>
  <c r="D63" i="5"/>
  <c r="E63" i="5"/>
  <c r="G63" i="5"/>
  <c r="C64" i="5"/>
  <c r="F64" i="5"/>
  <c r="F63" i="8"/>
  <c r="D61" i="8"/>
  <c r="E61" i="8"/>
  <c r="G61" i="8"/>
  <c r="C62" i="8"/>
  <c r="D61" i="7"/>
  <c r="E61" i="7"/>
  <c r="G61" i="7"/>
  <c r="C62" i="7"/>
  <c r="F62" i="7"/>
  <c r="D64" i="5"/>
  <c r="E64" i="5"/>
  <c r="G64" i="5"/>
  <c r="C65" i="5"/>
  <c r="F65" i="5"/>
  <c r="D62" i="8"/>
  <c r="E62" i="8"/>
  <c r="G62" i="8"/>
  <c r="C63" i="8"/>
  <c r="F64" i="8"/>
  <c r="D62" i="7"/>
  <c r="E62" i="7"/>
  <c r="G62" i="7"/>
  <c r="C63" i="7"/>
  <c r="F63" i="7"/>
  <c r="D65" i="5"/>
  <c r="E65" i="5"/>
  <c r="G65" i="5"/>
  <c r="C66" i="5"/>
  <c r="F66" i="5"/>
  <c r="D63" i="8"/>
  <c r="E63" i="8"/>
  <c r="G63" i="8"/>
  <c r="C64" i="8"/>
  <c r="F65" i="8"/>
  <c r="D63" i="7"/>
  <c r="E63" i="7"/>
  <c r="G63" i="7"/>
  <c r="C64" i="7"/>
  <c r="F64" i="7"/>
  <c r="D66" i="5"/>
  <c r="E66" i="5"/>
  <c r="G66" i="5"/>
  <c r="C67" i="5"/>
  <c r="F67" i="5"/>
  <c r="D64" i="8"/>
  <c r="E64" i="8"/>
  <c r="G64" i="8"/>
  <c r="C65" i="8"/>
  <c r="F66" i="8"/>
  <c r="D64" i="7"/>
  <c r="E64" i="7"/>
  <c r="G64" i="7"/>
  <c r="C65" i="7"/>
  <c r="F65" i="7"/>
  <c r="D67" i="5"/>
  <c r="F68" i="5"/>
  <c r="E67" i="5"/>
  <c r="G67" i="5"/>
  <c r="C68" i="5"/>
  <c r="D65" i="8"/>
  <c r="E65" i="8"/>
  <c r="G65" i="8"/>
  <c r="C66" i="8"/>
  <c r="F67" i="8"/>
  <c r="D65" i="7"/>
  <c r="E65" i="7"/>
  <c r="G65" i="7"/>
  <c r="C66" i="7"/>
  <c r="F66" i="7"/>
  <c r="D68" i="5"/>
  <c r="E68" i="5"/>
  <c r="G68" i="5"/>
  <c r="C69" i="5"/>
  <c r="F69" i="5"/>
  <c r="D66" i="8"/>
  <c r="E66" i="8"/>
  <c r="G66" i="8"/>
  <c r="C67" i="8"/>
  <c r="F68" i="8"/>
  <c r="D66" i="7"/>
  <c r="E66" i="7"/>
  <c r="G66" i="7"/>
  <c r="C67" i="7"/>
  <c r="F67" i="7"/>
  <c r="D69" i="5"/>
  <c r="E69" i="5"/>
  <c r="G69" i="5"/>
  <c r="C70" i="5"/>
  <c r="F70" i="5"/>
  <c r="D67" i="8"/>
  <c r="E67" i="8"/>
  <c r="G67" i="8"/>
  <c r="C68" i="8"/>
  <c r="F69" i="8"/>
  <c r="D67" i="7"/>
  <c r="E67" i="7"/>
  <c r="G67" i="7"/>
  <c r="C68" i="7"/>
  <c r="F68" i="7"/>
  <c r="D70" i="5"/>
  <c r="E70" i="5"/>
  <c r="G70" i="5"/>
  <c r="C71" i="5"/>
  <c r="F71" i="5"/>
  <c r="D68" i="8"/>
  <c r="E68" i="8"/>
  <c r="G68" i="8"/>
  <c r="C69" i="8"/>
  <c r="F70" i="8"/>
  <c r="D68" i="7"/>
  <c r="E68" i="7"/>
  <c r="G68" i="7"/>
  <c r="C69" i="7"/>
  <c r="F69" i="7"/>
  <c r="D71" i="5"/>
  <c r="E71" i="5"/>
  <c r="G71" i="5"/>
  <c r="C72" i="5"/>
  <c r="F72" i="5"/>
  <c r="D69" i="8"/>
  <c r="E69" i="8"/>
  <c r="G69" i="8"/>
  <c r="C70" i="8"/>
  <c r="F71" i="8"/>
  <c r="D69" i="7"/>
  <c r="E69" i="7"/>
  <c r="G69" i="7"/>
  <c r="C70" i="7"/>
  <c r="F70" i="7"/>
  <c r="D72" i="5"/>
  <c r="E72" i="5"/>
  <c r="G72" i="5"/>
  <c r="C73" i="5"/>
  <c r="F73" i="5"/>
  <c r="D70" i="8"/>
  <c r="E70" i="8"/>
  <c r="G70" i="8"/>
  <c r="C71" i="8"/>
  <c r="F72" i="8"/>
  <c r="D70" i="7"/>
  <c r="E70" i="7"/>
  <c r="G70" i="7"/>
  <c r="C71" i="7"/>
  <c r="F71" i="7"/>
  <c r="D73" i="5"/>
  <c r="E73" i="5"/>
  <c r="G73" i="5"/>
  <c r="C74" i="5"/>
  <c r="F74" i="5"/>
  <c r="D71" i="8"/>
  <c r="E71" i="8"/>
  <c r="G71" i="8"/>
  <c r="C72" i="8"/>
  <c r="F73" i="8"/>
  <c r="D71" i="7"/>
  <c r="E71" i="7"/>
  <c r="G71" i="7"/>
  <c r="C72" i="7"/>
  <c r="F72" i="7"/>
  <c r="D74" i="5"/>
  <c r="E74" i="5"/>
  <c r="G74" i="5"/>
  <c r="C75" i="5"/>
  <c r="F75" i="5"/>
  <c r="D72" i="8"/>
  <c r="E72" i="8"/>
  <c r="G72" i="8"/>
  <c r="C73" i="8"/>
  <c r="D73" i="8"/>
  <c r="E73" i="8"/>
  <c r="D72" i="7"/>
  <c r="E72" i="7"/>
  <c r="G72" i="7"/>
  <c r="C73" i="7"/>
  <c r="F73" i="7"/>
  <c r="D75" i="5"/>
  <c r="E75" i="5"/>
  <c r="G75" i="5"/>
  <c r="C76" i="5"/>
  <c r="F76" i="5"/>
  <c r="D73" i="7"/>
  <c r="E73" i="7"/>
  <c r="G73" i="7"/>
  <c r="C74" i="7"/>
  <c r="F74" i="7"/>
  <c r="D76" i="5"/>
  <c r="E76" i="5"/>
  <c r="G76" i="5"/>
  <c r="C77" i="5"/>
  <c r="F77" i="5"/>
  <c r="D74" i="7"/>
  <c r="E74" i="7"/>
  <c r="G74" i="7"/>
  <c r="C75" i="7"/>
  <c r="F75" i="7"/>
  <c r="D77" i="5"/>
  <c r="E77" i="5"/>
  <c r="G77" i="5"/>
  <c r="C78" i="5"/>
  <c r="F78" i="5"/>
  <c r="D75" i="7"/>
  <c r="E75" i="7"/>
  <c r="G75" i="7"/>
  <c r="C76" i="7"/>
  <c r="F76" i="7"/>
  <c r="D78" i="5"/>
  <c r="E78" i="5"/>
  <c r="G78" i="5"/>
  <c r="C79" i="5"/>
  <c r="F79" i="5"/>
  <c r="D76" i="7"/>
  <c r="E76" i="7"/>
  <c r="G76" i="7"/>
  <c r="C77" i="7"/>
  <c r="F77" i="7"/>
  <c r="D79" i="5"/>
  <c r="E79" i="5"/>
  <c r="G79" i="5"/>
  <c r="C80" i="5"/>
  <c r="F80" i="5"/>
  <c r="D77" i="7"/>
  <c r="E77" i="7"/>
  <c r="G77" i="7"/>
  <c r="C78" i="7"/>
  <c r="F78" i="7"/>
  <c r="D80" i="5"/>
  <c r="E80" i="5"/>
  <c r="G80" i="5"/>
  <c r="C81" i="5"/>
  <c r="F81" i="5"/>
  <c r="D78" i="7"/>
  <c r="E78" i="7"/>
  <c r="G78" i="7"/>
  <c r="C79" i="7"/>
  <c r="F79" i="7"/>
  <c r="D81" i="5"/>
  <c r="E81" i="5"/>
  <c r="G81" i="5"/>
  <c r="C82" i="5"/>
  <c r="F82" i="5"/>
  <c r="D79" i="7"/>
  <c r="E79" i="7"/>
  <c r="G79" i="7"/>
  <c r="C80" i="7"/>
  <c r="F80" i="7"/>
  <c r="D82" i="5"/>
  <c r="E82" i="5"/>
  <c r="G82" i="5"/>
  <c r="C83" i="5"/>
  <c r="F83" i="5"/>
  <c r="D80" i="7"/>
  <c r="E80" i="7"/>
  <c r="G80" i="7"/>
  <c r="C81" i="7"/>
  <c r="F81" i="7"/>
  <c r="D83" i="5"/>
  <c r="E83" i="5"/>
  <c r="G83" i="5"/>
  <c r="C84" i="5"/>
  <c r="F84" i="5"/>
  <c r="D81" i="7"/>
  <c r="E81" i="7"/>
  <c r="G81" i="7"/>
  <c r="C82" i="7"/>
  <c r="F82" i="7"/>
  <c r="D84" i="5"/>
  <c r="E84" i="5"/>
  <c r="G84" i="5"/>
  <c r="C85" i="5"/>
  <c r="F85" i="5"/>
  <c r="D82" i="7"/>
  <c r="E82" i="7"/>
  <c r="G82" i="7"/>
  <c r="C83" i="7"/>
  <c r="F83" i="7"/>
  <c r="D85" i="5"/>
  <c r="E85" i="5"/>
  <c r="G85" i="5"/>
  <c r="C86" i="5"/>
  <c r="F86" i="5"/>
  <c r="D83" i="7"/>
  <c r="E83" i="7"/>
  <c r="G83" i="7"/>
  <c r="C84" i="7"/>
  <c r="F84" i="7"/>
  <c r="D86" i="5"/>
  <c r="E86" i="5"/>
  <c r="G86" i="5"/>
  <c r="C87" i="5"/>
  <c r="F87" i="5"/>
  <c r="D84" i="7"/>
  <c r="E84" i="7"/>
  <c r="G84" i="7"/>
  <c r="C85" i="7"/>
  <c r="F85" i="7"/>
  <c r="D87" i="5"/>
  <c r="E87" i="5"/>
  <c r="G87" i="5"/>
  <c r="C88" i="5"/>
  <c r="F88" i="5"/>
  <c r="D85" i="7"/>
  <c r="E85" i="7"/>
  <c r="G85" i="7"/>
  <c r="C86" i="7"/>
  <c r="F86" i="7"/>
  <c r="D88" i="5"/>
  <c r="E88" i="5"/>
  <c r="G88" i="5"/>
  <c r="C89" i="5"/>
  <c r="F89" i="5"/>
  <c r="D86" i="7"/>
  <c r="E86" i="7"/>
  <c r="G86" i="7"/>
  <c r="C87" i="7"/>
  <c r="F87" i="7"/>
  <c r="D89" i="5"/>
  <c r="E89" i="5"/>
  <c r="G89" i="5"/>
  <c r="C90" i="5"/>
  <c r="F90" i="5"/>
  <c r="D87" i="7"/>
  <c r="E87" i="7"/>
  <c r="G87" i="7"/>
  <c r="C88" i="7"/>
  <c r="F88" i="7"/>
  <c r="D90" i="5"/>
  <c r="E90" i="5"/>
  <c r="G90" i="5"/>
  <c r="C91" i="5"/>
  <c r="F91" i="5"/>
  <c r="D88" i="7"/>
  <c r="E88" i="7"/>
  <c r="G88" i="7"/>
  <c r="C89" i="7"/>
  <c r="F89" i="7"/>
  <c r="D91" i="5"/>
  <c r="E91" i="5"/>
  <c r="G91" i="5"/>
  <c r="C92" i="5"/>
  <c r="F92" i="5"/>
  <c r="D89" i="7"/>
  <c r="E89" i="7"/>
  <c r="G89" i="7"/>
  <c r="C90" i="7"/>
  <c r="F90" i="7"/>
  <c r="D92" i="5"/>
  <c r="E92" i="5"/>
  <c r="G92" i="5"/>
  <c r="C93" i="5"/>
  <c r="F93" i="5"/>
  <c r="D90" i="7"/>
  <c r="E90" i="7"/>
  <c r="G90" i="7"/>
  <c r="C91" i="7"/>
  <c r="F91" i="7"/>
  <c r="D93" i="5"/>
  <c r="E93" i="5"/>
  <c r="G93" i="5"/>
  <c r="C94" i="5"/>
  <c r="F94" i="5"/>
  <c r="D91" i="7"/>
  <c r="E91" i="7"/>
  <c r="G91" i="7"/>
  <c r="C92" i="7"/>
  <c r="F92" i="7"/>
  <c r="D94" i="5"/>
  <c r="E94" i="5"/>
  <c r="G94" i="5"/>
  <c r="C95" i="5"/>
  <c r="F95" i="5"/>
  <c r="D92" i="7"/>
  <c r="E92" i="7"/>
  <c r="G92" i="7"/>
  <c r="C93" i="7"/>
  <c r="F93" i="7"/>
  <c r="D95" i="5"/>
  <c r="E95" i="5"/>
  <c r="G95" i="5"/>
  <c r="C96" i="5"/>
  <c r="F96" i="5"/>
  <c r="D93" i="7"/>
  <c r="E93" i="7"/>
  <c r="G93" i="7"/>
  <c r="C94" i="7"/>
  <c r="F94" i="7"/>
  <c r="D96" i="5"/>
  <c r="E96" i="5"/>
  <c r="G96" i="5"/>
  <c r="C97" i="5"/>
  <c r="F97" i="5"/>
  <c r="D94" i="7"/>
  <c r="E94" i="7"/>
  <c r="G94" i="7"/>
  <c r="C95" i="7"/>
  <c r="F95" i="7"/>
  <c r="D97" i="5"/>
  <c r="E97" i="5"/>
  <c r="G97" i="5"/>
  <c r="C98" i="5"/>
  <c r="F98" i="5"/>
  <c r="D95" i="7"/>
  <c r="E95" i="7"/>
  <c r="G95" i="7"/>
  <c r="C96" i="7"/>
  <c r="F96" i="7"/>
  <c r="D98" i="5"/>
  <c r="E98" i="5"/>
  <c r="G98" i="5"/>
  <c r="C99" i="5"/>
  <c r="F99" i="5"/>
  <c r="D96" i="7"/>
  <c r="E96" i="7"/>
  <c r="G96" i="7"/>
  <c r="C97" i="7"/>
  <c r="F97" i="7"/>
  <c r="D99" i="5"/>
  <c r="E99" i="5"/>
  <c r="G99" i="5"/>
  <c r="C100" i="5"/>
  <c r="F100" i="5"/>
  <c r="D97" i="7"/>
  <c r="E97" i="7"/>
  <c r="G97" i="7"/>
  <c r="C98" i="7"/>
  <c r="F98" i="7"/>
  <c r="D100" i="5"/>
  <c r="E100" i="5"/>
  <c r="G100" i="5"/>
  <c r="C101" i="5"/>
  <c r="F101" i="5"/>
  <c r="D98" i="7"/>
  <c r="E98" i="7"/>
  <c r="G98" i="7"/>
  <c r="C99" i="7"/>
  <c r="F99" i="7"/>
  <c r="D101" i="5"/>
  <c r="E101" i="5"/>
  <c r="G101" i="5"/>
  <c r="C102" i="5"/>
  <c r="F102" i="5"/>
  <c r="D99" i="7"/>
  <c r="E99" i="7"/>
  <c r="G99" i="7"/>
  <c r="C100" i="7"/>
  <c r="F100" i="7"/>
  <c r="D102" i="5"/>
  <c r="E102" i="5"/>
  <c r="G102" i="5"/>
  <c r="C103" i="5"/>
  <c r="F103" i="5"/>
  <c r="D100" i="7"/>
  <c r="E100" i="7"/>
  <c r="G100" i="7"/>
  <c r="C101" i="7"/>
  <c r="F101" i="7"/>
  <c r="D103" i="5"/>
  <c r="E103" i="5"/>
  <c r="G103" i="5"/>
  <c r="C104" i="5"/>
  <c r="F104" i="5"/>
  <c r="D101" i="7"/>
  <c r="E101" i="7"/>
  <c r="G101" i="7"/>
  <c r="C102" i="7"/>
  <c r="F102" i="7"/>
  <c r="D104" i="5"/>
  <c r="E104" i="5"/>
  <c r="G104" i="5"/>
  <c r="C105" i="5"/>
  <c r="F105" i="5"/>
  <c r="D102" i="7"/>
  <c r="E102" i="7"/>
  <c r="G102" i="7"/>
  <c r="C103" i="7"/>
  <c r="F103" i="7"/>
  <c r="D105" i="5"/>
  <c r="E105" i="5"/>
  <c r="G105" i="5"/>
  <c r="C106" i="5"/>
  <c r="F106" i="5"/>
  <c r="D103" i="7"/>
  <c r="E103" i="7"/>
  <c r="G103" i="7"/>
  <c r="C104" i="7"/>
  <c r="F104" i="7"/>
  <c r="D106" i="5"/>
  <c r="E106" i="5"/>
  <c r="G106" i="5"/>
  <c r="C107" i="5"/>
  <c r="F107" i="5"/>
  <c r="D104" i="7"/>
  <c r="E104" i="7"/>
  <c r="G104" i="7"/>
  <c r="C105" i="7"/>
  <c r="F105" i="7"/>
  <c r="D107" i="5"/>
  <c r="E107" i="5"/>
  <c r="G107" i="5"/>
  <c r="C108" i="5"/>
  <c r="F108" i="5"/>
  <c r="D105" i="7"/>
  <c r="E105" i="7"/>
  <c r="G105" i="7"/>
  <c r="C106" i="7"/>
  <c r="F106" i="7"/>
  <c r="D108" i="5"/>
  <c r="E108" i="5"/>
  <c r="G108" i="5"/>
  <c r="C109" i="5"/>
  <c r="F109" i="5"/>
  <c r="D106" i="7"/>
  <c r="E106" i="7"/>
  <c r="G106" i="7"/>
  <c r="C107" i="7"/>
  <c r="F107" i="7"/>
  <c r="D109" i="5"/>
  <c r="E109" i="5"/>
  <c r="G109" i="5"/>
  <c r="C110" i="5"/>
  <c r="F110" i="5"/>
  <c r="D107" i="7"/>
  <c r="E107" i="7"/>
  <c r="G107" i="7"/>
  <c r="C108" i="7"/>
  <c r="F108" i="7"/>
  <c r="D110" i="5"/>
  <c r="E110" i="5"/>
  <c r="G110" i="5"/>
  <c r="C111" i="5"/>
  <c r="F111" i="5"/>
  <c r="D108" i="7"/>
  <c r="E108" i="7"/>
  <c r="G108" i="7"/>
  <c r="C109" i="7"/>
  <c r="F109" i="7"/>
  <c r="D111" i="5"/>
  <c r="E111" i="5"/>
  <c r="G111" i="5"/>
  <c r="C112" i="5"/>
  <c r="F112" i="5"/>
  <c r="D109" i="7"/>
  <c r="E109" i="7"/>
  <c r="G109" i="7"/>
  <c r="C110" i="7"/>
  <c r="F110" i="7"/>
  <c r="D112" i="5"/>
  <c r="E112" i="5"/>
  <c r="G112" i="5"/>
  <c r="C113" i="5"/>
  <c r="F113" i="5"/>
  <c r="D110" i="7"/>
  <c r="E110" i="7"/>
  <c r="G110" i="7"/>
  <c r="C111" i="7"/>
  <c r="F111" i="7"/>
  <c r="D113" i="5"/>
  <c r="E113" i="5"/>
  <c r="G113" i="5"/>
  <c r="C114" i="5"/>
  <c r="F114" i="5"/>
  <c r="D111" i="7"/>
  <c r="E111" i="7"/>
  <c r="G111" i="7"/>
  <c r="C112" i="7"/>
  <c r="F112" i="7"/>
  <c r="D114" i="5"/>
  <c r="E114" i="5"/>
  <c r="G114" i="5"/>
  <c r="C115" i="5"/>
  <c r="F115" i="5"/>
  <c r="D112" i="7"/>
  <c r="E112" i="7"/>
  <c r="G112" i="7"/>
  <c r="C113" i="7"/>
  <c r="F113" i="7"/>
  <c r="D115" i="5"/>
  <c r="E115" i="5"/>
  <c r="G115" i="5"/>
  <c r="C116" i="5"/>
  <c r="F116" i="5"/>
  <c r="D113" i="7"/>
  <c r="E113" i="7"/>
  <c r="G113" i="7"/>
  <c r="C114" i="7"/>
  <c r="F114" i="7"/>
  <c r="D116" i="5"/>
  <c r="E116" i="5"/>
  <c r="G116" i="5"/>
  <c r="C117" i="5"/>
  <c r="F117" i="5"/>
  <c r="D114" i="7"/>
  <c r="E114" i="7"/>
  <c r="G114" i="7"/>
  <c r="C115" i="7"/>
  <c r="F115" i="7"/>
  <c r="D117" i="5"/>
  <c r="E117" i="5"/>
  <c r="G117" i="5"/>
  <c r="C118" i="5"/>
  <c r="F118" i="5"/>
  <c r="D115" i="7"/>
  <c r="E115" i="7"/>
  <c r="G115" i="7"/>
  <c r="C116" i="7"/>
  <c r="F116" i="7"/>
  <c r="D118" i="5"/>
  <c r="E118" i="5"/>
  <c r="G118" i="5"/>
  <c r="C119" i="5"/>
  <c r="F119" i="5"/>
  <c r="D116" i="7"/>
  <c r="E116" i="7"/>
  <c r="G116" i="7"/>
  <c r="C117" i="7"/>
  <c r="F117" i="7"/>
  <c r="D119" i="5"/>
  <c r="E119" i="5"/>
  <c r="G119" i="5"/>
  <c r="C120" i="5"/>
  <c r="F120" i="5"/>
  <c r="D117" i="7"/>
  <c r="E117" i="7"/>
  <c r="G117" i="7"/>
  <c r="C118" i="7"/>
  <c r="F118" i="7"/>
  <c r="D120" i="5"/>
  <c r="E120" i="5"/>
  <c r="G120" i="5"/>
  <c r="C121" i="5"/>
  <c r="F121" i="5"/>
  <c r="D118" i="7"/>
  <c r="E118" i="7"/>
  <c r="G118" i="7"/>
  <c r="C119" i="7"/>
  <c r="F119" i="7"/>
  <c r="D121" i="5"/>
  <c r="E121" i="5"/>
  <c r="G121" i="5"/>
  <c r="C122" i="5"/>
  <c r="F122" i="5"/>
  <c r="D119" i="7"/>
  <c r="E119" i="7"/>
  <c r="G119" i="7"/>
  <c r="C120" i="7"/>
  <c r="F120" i="7"/>
  <c r="D122" i="5"/>
  <c r="E122" i="5"/>
  <c r="G122" i="5"/>
  <c r="C123" i="5"/>
  <c r="F123" i="5"/>
  <c r="D120" i="7"/>
  <c r="E120" i="7"/>
  <c r="G120" i="7"/>
  <c r="C121" i="7"/>
  <c r="F121" i="7"/>
  <c r="D123" i="5"/>
  <c r="E123" i="5"/>
  <c r="G123" i="5"/>
  <c r="C124" i="5"/>
  <c r="F124" i="5"/>
  <c r="D121" i="7"/>
  <c r="E121" i="7"/>
  <c r="G121" i="7"/>
  <c r="C122" i="7"/>
  <c r="F122" i="7"/>
  <c r="D124" i="5"/>
  <c r="E124" i="5"/>
  <c r="G124" i="5"/>
  <c r="C125" i="5"/>
  <c r="F125" i="5"/>
  <c r="D122" i="7"/>
  <c r="E122" i="7"/>
  <c r="G122" i="7"/>
  <c r="C123" i="7"/>
  <c r="F123" i="7"/>
  <c r="D125" i="5"/>
  <c r="F126" i="5"/>
  <c r="E125" i="5"/>
  <c r="G125" i="5"/>
  <c r="C126" i="5"/>
  <c r="D123" i="7"/>
  <c r="E123" i="7"/>
  <c r="G123" i="7"/>
  <c r="C124" i="7"/>
  <c r="F124" i="7"/>
  <c r="D126" i="5"/>
  <c r="E126" i="5"/>
  <c r="G126" i="5"/>
  <c r="C127" i="5"/>
  <c r="F127" i="5"/>
  <c r="D124" i="7"/>
  <c r="E124" i="7"/>
  <c r="G124" i="7"/>
  <c r="C125" i="7"/>
  <c r="F125" i="7"/>
  <c r="D127" i="5"/>
  <c r="E127" i="5"/>
  <c r="G127" i="5"/>
  <c r="C128" i="5"/>
  <c r="F128" i="5"/>
  <c r="D125" i="7"/>
  <c r="E125" i="7"/>
  <c r="G125" i="7"/>
  <c r="C126" i="7"/>
  <c r="F126" i="7"/>
  <c r="D128" i="5"/>
  <c r="E128" i="5"/>
  <c r="G128" i="5"/>
  <c r="C129" i="5"/>
  <c r="F129" i="5"/>
  <c r="D126" i="7"/>
  <c r="E126" i="7"/>
  <c r="G126" i="7"/>
  <c r="C127" i="7"/>
  <c r="F127" i="7"/>
  <c r="D129" i="5"/>
  <c r="E129" i="5"/>
  <c r="G129" i="5"/>
  <c r="C130" i="5"/>
  <c r="F130" i="5"/>
  <c r="D127" i="7"/>
  <c r="E127" i="7"/>
  <c r="G127" i="7"/>
  <c r="C128" i="7"/>
  <c r="F128" i="7"/>
  <c r="D130" i="5"/>
  <c r="E130" i="5"/>
  <c r="G130" i="5"/>
  <c r="C131" i="5"/>
  <c r="F131" i="5"/>
  <c r="D128" i="7"/>
  <c r="E128" i="7"/>
  <c r="G128" i="7"/>
  <c r="C129" i="7"/>
  <c r="F129" i="7"/>
  <c r="D131" i="5"/>
  <c r="E131" i="5"/>
  <c r="G131" i="5"/>
  <c r="C132" i="5"/>
  <c r="F132" i="5"/>
  <c r="D129" i="7"/>
  <c r="E129" i="7"/>
  <c r="G129" i="7"/>
  <c r="C130" i="7"/>
  <c r="F130" i="7"/>
  <c r="D132" i="5"/>
  <c r="E132" i="5"/>
  <c r="G132" i="5"/>
  <c r="C133" i="5"/>
  <c r="F133" i="5"/>
  <c r="D130" i="7"/>
  <c r="E130" i="7"/>
  <c r="G130" i="7"/>
  <c r="C131" i="7"/>
  <c r="F131" i="7"/>
  <c r="D133" i="5"/>
  <c r="E133" i="5"/>
  <c r="G133" i="5"/>
  <c r="C134" i="5"/>
  <c r="F134" i="5"/>
  <c r="D131" i="7"/>
  <c r="E131" i="7"/>
  <c r="G131" i="7"/>
  <c r="C132" i="7"/>
  <c r="F132" i="7"/>
  <c r="D134" i="5"/>
  <c r="E134" i="5"/>
  <c r="G134" i="5"/>
  <c r="C135" i="5"/>
  <c r="F135" i="5"/>
  <c r="D132" i="7"/>
  <c r="E132" i="7"/>
  <c r="G132" i="7"/>
  <c r="C133" i="7"/>
  <c r="D133" i="7"/>
  <c r="F133" i="7"/>
  <c r="D135" i="5"/>
  <c r="E135" i="5"/>
  <c r="G135" i="5"/>
  <c r="C136" i="5"/>
  <c r="F136" i="5"/>
  <c r="E133" i="7"/>
  <c r="D136" i="5"/>
  <c r="E136" i="5"/>
  <c r="G136" i="5"/>
  <c r="C137" i="5"/>
  <c r="F137" i="5"/>
  <c r="D137" i="5"/>
  <c r="E137" i="5"/>
  <c r="G137" i="5"/>
  <c r="C138" i="5"/>
  <c r="F138" i="5"/>
  <c r="D138" i="5"/>
  <c r="E138" i="5"/>
  <c r="G138" i="5"/>
  <c r="C139" i="5"/>
  <c r="F139" i="5"/>
  <c r="D139" i="5"/>
  <c r="E139" i="5"/>
  <c r="G139" i="5"/>
  <c r="C140" i="5"/>
  <c r="F140" i="5"/>
  <c r="D140" i="5"/>
  <c r="E140" i="5"/>
  <c r="G140" i="5"/>
  <c r="C141" i="5"/>
  <c r="F141" i="5"/>
  <c r="D141" i="5"/>
  <c r="E141" i="5"/>
  <c r="G141" i="5"/>
  <c r="C142" i="5"/>
  <c r="F142" i="5"/>
  <c r="D142" i="5"/>
  <c r="E142" i="5"/>
  <c r="G142" i="5"/>
  <c r="C143" i="5"/>
  <c r="F143" i="5"/>
  <c r="D143" i="5"/>
  <c r="E143" i="5"/>
  <c r="G143" i="5"/>
  <c r="C144" i="5"/>
  <c r="F144" i="5"/>
  <c r="D144" i="5"/>
  <c r="E144" i="5"/>
  <c r="G144" i="5"/>
  <c r="C145" i="5"/>
  <c r="F145" i="5"/>
  <c r="D145" i="5"/>
  <c r="E145" i="5"/>
  <c r="G145" i="5"/>
  <c r="C146" i="5"/>
  <c r="F146" i="5"/>
  <c r="D146" i="5"/>
  <c r="E146" i="5"/>
  <c r="G146" i="5"/>
  <c r="C147" i="5"/>
  <c r="F147" i="5"/>
  <c r="D147" i="5"/>
  <c r="E147" i="5"/>
  <c r="G147" i="5"/>
  <c r="C148" i="5"/>
  <c r="F148" i="5"/>
  <c r="D148" i="5"/>
  <c r="E148" i="5"/>
  <c r="G148" i="5"/>
  <c r="C149" i="5"/>
  <c r="F149" i="5"/>
  <c r="D149" i="5"/>
  <c r="E149" i="5"/>
  <c r="G149" i="5"/>
  <c r="C150" i="5"/>
  <c r="F150" i="5"/>
  <c r="D150" i="5"/>
  <c r="E150" i="5"/>
  <c r="G150" i="5"/>
  <c r="C151" i="5"/>
  <c r="F151" i="5"/>
  <c r="D151" i="5"/>
  <c r="E151" i="5"/>
  <c r="G151" i="5"/>
  <c r="C152" i="5"/>
  <c r="F152" i="5"/>
  <c r="D152" i="5"/>
  <c r="E152" i="5"/>
  <c r="G152" i="5"/>
  <c r="C153" i="5"/>
  <c r="F153" i="5"/>
  <c r="D153" i="5"/>
  <c r="F154" i="5"/>
  <c r="E153" i="5"/>
  <c r="G153" i="5"/>
  <c r="C154" i="5"/>
  <c r="D154" i="5"/>
  <c r="E154" i="5"/>
  <c r="G154" i="5"/>
  <c r="C155" i="5"/>
  <c r="F155" i="5"/>
  <c r="D155" i="5"/>
  <c r="E155" i="5"/>
  <c r="G155" i="5"/>
  <c r="C156" i="5"/>
  <c r="F156" i="5"/>
  <c r="D156" i="5"/>
  <c r="E156" i="5"/>
  <c r="G156" i="5"/>
  <c r="C157" i="5"/>
  <c r="F157" i="5"/>
  <c r="D157" i="5"/>
  <c r="E157" i="5"/>
  <c r="G157" i="5"/>
  <c r="C158" i="5"/>
  <c r="F158" i="5"/>
  <c r="D158" i="5"/>
  <c r="E158" i="5"/>
  <c r="G158" i="5"/>
  <c r="C159" i="5"/>
  <c r="F159" i="5"/>
  <c r="D159" i="5"/>
  <c r="E159" i="5"/>
  <c r="G159" i="5"/>
  <c r="C160" i="5"/>
  <c r="F160" i="5"/>
  <c r="D160" i="5"/>
  <c r="E160" i="5"/>
  <c r="G160" i="5"/>
  <c r="C161" i="5"/>
  <c r="F161" i="5"/>
  <c r="D161" i="5"/>
  <c r="E161" i="5"/>
  <c r="G161" i="5"/>
  <c r="C162" i="5"/>
  <c r="F162" i="5"/>
  <c r="D162" i="5"/>
  <c r="E162" i="5"/>
  <c r="G162" i="5"/>
  <c r="C163" i="5"/>
  <c r="F163" i="5"/>
  <c r="D163" i="5"/>
  <c r="E163" i="5"/>
  <c r="G163" i="5"/>
  <c r="C164" i="5"/>
  <c r="F164" i="5"/>
  <c r="D164" i="5"/>
  <c r="E164" i="5"/>
  <c r="G164" i="5"/>
  <c r="C165" i="5"/>
  <c r="F165" i="5"/>
  <c r="D165" i="5"/>
  <c r="E165" i="5"/>
  <c r="G165" i="5"/>
  <c r="C166" i="5"/>
  <c r="F166" i="5"/>
  <c r="D166" i="5"/>
  <c r="E166" i="5"/>
  <c r="G166" i="5"/>
  <c r="C167" i="5"/>
  <c r="F167" i="5"/>
  <c r="D167" i="5"/>
  <c r="E167" i="5"/>
  <c r="G167" i="5"/>
  <c r="C168" i="5"/>
  <c r="F168" i="5"/>
  <c r="D168" i="5"/>
  <c r="E168" i="5"/>
  <c r="G168" i="5"/>
  <c r="C169" i="5"/>
  <c r="F169" i="5"/>
  <c r="D169" i="5"/>
  <c r="E169" i="5"/>
  <c r="G169" i="5"/>
  <c r="C170" i="5"/>
  <c r="F170" i="5"/>
  <c r="D170" i="5"/>
  <c r="E170" i="5"/>
  <c r="G170" i="5"/>
  <c r="C171" i="5"/>
  <c r="F171" i="5"/>
  <c r="D171" i="5"/>
  <c r="E171" i="5"/>
  <c r="G171" i="5"/>
  <c r="C172" i="5"/>
  <c r="F172" i="5"/>
  <c r="D172" i="5"/>
  <c r="E172" i="5"/>
  <c r="G172" i="5"/>
  <c r="C173" i="5"/>
  <c r="F173" i="5"/>
  <c r="D173" i="5"/>
  <c r="E173" i="5"/>
  <c r="G173" i="5"/>
  <c r="C174" i="5"/>
  <c r="F174" i="5"/>
  <c r="D174" i="5"/>
  <c r="E174" i="5"/>
  <c r="G174" i="5"/>
  <c r="C175" i="5"/>
  <c r="F175" i="5"/>
  <c r="D175" i="5"/>
  <c r="E175" i="5"/>
  <c r="G175" i="5"/>
  <c r="C176" i="5"/>
  <c r="F176" i="5"/>
  <c r="D176" i="5"/>
  <c r="E176" i="5"/>
  <c r="G176" i="5"/>
  <c r="C177" i="5"/>
  <c r="F177" i="5"/>
  <c r="D177" i="5"/>
  <c r="E177" i="5"/>
  <c r="G177" i="5"/>
  <c r="C178" i="5"/>
  <c r="F178" i="5"/>
  <c r="D178" i="5"/>
  <c r="E178" i="5"/>
  <c r="G178" i="5"/>
  <c r="C179" i="5"/>
  <c r="F179" i="5"/>
  <c r="D179" i="5"/>
  <c r="E179" i="5"/>
  <c r="G179" i="5"/>
  <c r="C180" i="5"/>
  <c r="F180" i="5"/>
  <c r="D180" i="5"/>
  <c r="E180" i="5"/>
  <c r="G180" i="5"/>
  <c r="C181" i="5"/>
  <c r="F181" i="5"/>
  <c r="D181" i="5"/>
  <c r="E181" i="5"/>
  <c r="G181" i="5"/>
  <c r="C182" i="5"/>
  <c r="F182" i="5"/>
  <c r="D182" i="5"/>
  <c r="F183" i="5"/>
  <c r="E182" i="5"/>
  <c r="G182" i="5"/>
  <c r="C183" i="5"/>
  <c r="D183" i="5"/>
  <c r="E183" i="5"/>
  <c r="G183" i="5"/>
  <c r="C184" i="5"/>
  <c r="F184" i="5"/>
  <c r="D184" i="5"/>
  <c r="E184" i="5"/>
  <c r="G184" i="5"/>
  <c r="C185" i="5"/>
  <c r="F185" i="5"/>
  <c r="D185" i="5"/>
  <c r="E185" i="5"/>
  <c r="G185" i="5"/>
  <c r="C186" i="5"/>
  <c r="F186" i="5"/>
  <c r="D186" i="5"/>
  <c r="E186" i="5"/>
  <c r="G186" i="5"/>
  <c r="C187" i="5"/>
  <c r="F187" i="5"/>
  <c r="D187" i="5"/>
  <c r="E187" i="5"/>
  <c r="G187" i="5"/>
  <c r="C188" i="5"/>
  <c r="F188" i="5"/>
  <c r="D188" i="5"/>
  <c r="E188" i="5"/>
  <c r="G188" i="5"/>
  <c r="C189" i="5"/>
  <c r="F189" i="5"/>
  <c r="D189" i="5"/>
  <c r="E189" i="5"/>
  <c r="G189" i="5"/>
  <c r="C190" i="5"/>
  <c r="F190" i="5"/>
  <c r="D190" i="5"/>
  <c r="E190" i="5"/>
  <c r="G190" i="5"/>
  <c r="C191" i="5"/>
  <c r="F191" i="5"/>
  <c r="D191" i="5"/>
  <c r="E191" i="5"/>
  <c r="G191" i="5"/>
  <c r="C192" i="5"/>
  <c r="F192" i="5"/>
  <c r="D192" i="5"/>
  <c r="E192" i="5"/>
  <c r="G192" i="5"/>
  <c r="C193" i="5"/>
  <c r="F193" i="5"/>
  <c r="D193" i="5"/>
  <c r="E193" i="5"/>
  <c r="G193" i="5"/>
  <c r="C194" i="5"/>
  <c r="F194" i="5"/>
  <c r="D194" i="5"/>
  <c r="F195" i="5"/>
  <c r="E194" i="5"/>
  <c r="G194" i="5"/>
  <c r="C195" i="5"/>
  <c r="D195" i="5"/>
  <c r="E195" i="5"/>
  <c r="G195" i="5"/>
  <c r="C196" i="5"/>
  <c r="F196" i="5"/>
  <c r="D196" i="5"/>
  <c r="E196" i="5"/>
  <c r="G196" i="5"/>
  <c r="C197" i="5"/>
  <c r="F197" i="5"/>
  <c r="D197" i="5"/>
  <c r="E197" i="5"/>
  <c r="G197" i="5"/>
  <c r="C198" i="5"/>
  <c r="F198" i="5"/>
  <c r="D198" i="5"/>
  <c r="E198" i="5"/>
  <c r="G198" i="5"/>
  <c r="C199" i="5"/>
  <c r="F199" i="5"/>
  <c r="F200" i="5"/>
  <c r="D199" i="5"/>
  <c r="E199" i="5"/>
  <c r="G199" i="5"/>
  <c r="C200" i="5"/>
  <c r="D200" i="5"/>
  <c r="E200" i="5"/>
  <c r="G200" i="5"/>
  <c r="C201" i="5"/>
  <c r="F201" i="5"/>
  <c r="D201" i="5"/>
  <c r="E201" i="5"/>
  <c r="G201" i="5"/>
  <c r="C202" i="5"/>
  <c r="F202" i="5"/>
  <c r="D202" i="5"/>
  <c r="E202" i="5"/>
  <c r="G202" i="5"/>
  <c r="C203" i="5"/>
  <c r="F203" i="5"/>
  <c r="D203" i="5"/>
  <c r="E203" i="5"/>
  <c r="G203" i="5"/>
  <c r="C204" i="5"/>
  <c r="F204" i="5"/>
  <c r="D204" i="5"/>
  <c r="E204" i="5"/>
  <c r="G204" i="5"/>
  <c r="C205" i="5"/>
  <c r="F205" i="5"/>
  <c r="D205" i="5"/>
  <c r="E205" i="5"/>
  <c r="G205" i="5"/>
  <c r="C206" i="5"/>
  <c r="F206" i="5"/>
  <c r="D206" i="5"/>
  <c r="E206" i="5"/>
  <c r="G206" i="5"/>
  <c r="C207" i="5"/>
  <c r="F207" i="5"/>
  <c r="D207" i="5"/>
  <c r="E207" i="5"/>
  <c r="G207" i="5"/>
  <c r="C208" i="5"/>
  <c r="F208" i="5"/>
  <c r="D208" i="5"/>
  <c r="E208" i="5"/>
  <c r="G208" i="5"/>
  <c r="C209" i="5"/>
  <c r="F209" i="5"/>
  <c r="D209" i="5"/>
  <c r="E209" i="5"/>
  <c r="G209" i="5"/>
  <c r="C210" i="5"/>
  <c r="F210" i="5"/>
  <c r="D210" i="5"/>
  <c r="E210" i="5"/>
  <c r="G210" i="5"/>
  <c r="C211" i="5"/>
  <c r="F211" i="5"/>
  <c r="D211" i="5"/>
  <c r="E211" i="5"/>
  <c r="G211" i="5"/>
  <c r="C212" i="5"/>
  <c r="F212" i="5"/>
  <c r="F213" i="5"/>
  <c r="D212" i="5"/>
  <c r="E212" i="5"/>
  <c r="G212" i="5"/>
  <c r="C213" i="5"/>
  <c r="D213" i="5"/>
  <c r="E213" i="5"/>
  <c r="G213" i="5"/>
  <c r="C214" i="5"/>
  <c r="F214" i="5"/>
  <c r="D214" i="5"/>
  <c r="E214" i="5"/>
  <c r="G214" i="5"/>
  <c r="C215" i="5"/>
  <c r="F215" i="5"/>
  <c r="D215" i="5"/>
  <c r="E215" i="5"/>
  <c r="G215" i="5"/>
  <c r="C216" i="5"/>
  <c r="F216" i="5"/>
  <c r="D216" i="5"/>
  <c r="E216" i="5"/>
  <c r="G216" i="5"/>
  <c r="C217" i="5"/>
  <c r="F217" i="5"/>
  <c r="D217" i="5"/>
  <c r="E217" i="5"/>
  <c r="G217" i="5"/>
  <c r="C218" i="5"/>
  <c r="F218" i="5"/>
  <c r="D218" i="5"/>
  <c r="E218" i="5"/>
  <c r="G218" i="5"/>
  <c r="C219" i="5"/>
  <c r="F219" i="5"/>
  <c r="D219" i="5"/>
  <c r="E219" i="5"/>
  <c r="G219" i="5"/>
  <c r="C220" i="5"/>
  <c r="F220" i="5"/>
  <c r="F221" i="5"/>
  <c r="D220" i="5"/>
  <c r="E220" i="5"/>
  <c r="G220" i="5"/>
  <c r="C221" i="5"/>
  <c r="D221" i="5"/>
  <c r="E221" i="5"/>
  <c r="G221" i="5"/>
  <c r="C222" i="5"/>
  <c r="F222" i="5"/>
  <c r="D222" i="5"/>
  <c r="E222" i="5"/>
  <c r="G222" i="5"/>
  <c r="C223" i="5"/>
  <c r="F223" i="5"/>
  <c r="D223" i="5"/>
  <c r="E223" i="5"/>
  <c r="G223" i="5"/>
  <c r="C224" i="5"/>
  <c r="F224" i="5"/>
  <c r="F225" i="5"/>
  <c r="D224" i="5"/>
  <c r="E224" i="5"/>
  <c r="G224" i="5"/>
  <c r="C225" i="5"/>
  <c r="D225" i="5"/>
  <c r="E225" i="5"/>
  <c r="G225" i="5"/>
  <c r="C226" i="5"/>
  <c r="F226" i="5"/>
  <c r="D226" i="5"/>
  <c r="E226" i="5"/>
  <c r="G226" i="5"/>
  <c r="C227" i="5"/>
  <c r="F227" i="5"/>
  <c r="D227" i="5"/>
  <c r="E227" i="5"/>
  <c r="G227" i="5"/>
  <c r="C228" i="5"/>
  <c r="F228" i="5"/>
  <c r="F229" i="5"/>
  <c r="D228" i="5"/>
  <c r="E228" i="5"/>
  <c r="G228" i="5"/>
  <c r="C229" i="5"/>
  <c r="D229" i="5"/>
  <c r="E229" i="5"/>
  <c r="G229" i="5"/>
  <c r="C230" i="5"/>
  <c r="F230" i="5"/>
  <c r="D230" i="5"/>
  <c r="E230" i="5"/>
  <c r="G230" i="5"/>
  <c r="C231" i="5"/>
  <c r="F231" i="5"/>
  <c r="D231" i="5"/>
  <c r="E231" i="5"/>
  <c r="G231" i="5"/>
  <c r="C232" i="5"/>
  <c r="F232" i="5"/>
  <c r="D232" i="5"/>
  <c r="E232" i="5"/>
  <c r="G232" i="5"/>
  <c r="C233" i="5"/>
  <c r="F233" i="5"/>
  <c r="D233" i="5"/>
  <c r="E233" i="5"/>
  <c r="G233" i="5"/>
  <c r="C234" i="5"/>
  <c r="F234" i="5"/>
  <c r="D234" i="5"/>
  <c r="E234" i="5"/>
  <c r="G234" i="5"/>
  <c r="C235" i="5"/>
  <c r="F235" i="5"/>
  <c r="D235" i="5"/>
  <c r="E235" i="5"/>
  <c r="G235" i="5"/>
  <c r="C236" i="5"/>
  <c r="F236" i="5"/>
  <c r="D236" i="5"/>
  <c r="E236" i="5"/>
  <c r="G236" i="5"/>
  <c r="C237" i="5"/>
  <c r="F237" i="5"/>
  <c r="D237" i="5"/>
  <c r="E237" i="5"/>
  <c r="G237" i="5"/>
  <c r="C238" i="5"/>
  <c r="F238" i="5"/>
  <c r="D238" i="5"/>
  <c r="E238" i="5"/>
  <c r="G238" i="5"/>
  <c r="C239" i="5"/>
  <c r="F239" i="5"/>
  <c r="D239" i="5"/>
  <c r="E239" i="5"/>
  <c r="G239" i="5"/>
  <c r="C240" i="5"/>
  <c r="F240" i="5"/>
  <c r="D240" i="5"/>
  <c r="E240" i="5"/>
  <c r="G240" i="5"/>
  <c r="C241" i="5"/>
  <c r="F241" i="5"/>
  <c r="D241" i="5"/>
  <c r="E241" i="5"/>
  <c r="G241" i="5"/>
  <c r="C242" i="5"/>
  <c r="F242" i="5"/>
  <c r="D242" i="5"/>
  <c r="E242" i="5"/>
  <c r="G242" i="5"/>
  <c r="C243" i="5"/>
  <c r="F243" i="5"/>
  <c r="D243" i="5"/>
  <c r="E243" i="5"/>
  <c r="G243" i="5"/>
  <c r="C244" i="5"/>
  <c r="F244" i="5"/>
  <c r="D244" i="5"/>
  <c r="E244" i="5"/>
  <c r="G244" i="5"/>
  <c r="C245" i="5"/>
  <c r="F245" i="5"/>
  <c r="D245" i="5"/>
  <c r="E245" i="5"/>
  <c r="G245" i="5"/>
  <c r="C246" i="5"/>
  <c r="F246" i="5"/>
  <c r="D246" i="5"/>
  <c r="E246" i="5"/>
  <c r="G246" i="5"/>
  <c r="C247" i="5"/>
  <c r="F247" i="5"/>
  <c r="D247" i="5"/>
  <c r="E247" i="5"/>
  <c r="G247" i="5"/>
  <c r="C248" i="5"/>
  <c r="F248" i="5"/>
  <c r="D248" i="5"/>
  <c r="E248" i="5"/>
  <c r="G248" i="5"/>
  <c r="C249" i="5"/>
  <c r="F249" i="5"/>
  <c r="D249" i="5"/>
  <c r="E249" i="5"/>
  <c r="G249" i="5"/>
  <c r="C250" i="5"/>
  <c r="F250" i="5"/>
  <c r="D250" i="5"/>
  <c r="E250" i="5"/>
  <c r="G250" i="5"/>
  <c r="C251" i="5"/>
  <c r="F251" i="5"/>
  <c r="D251" i="5"/>
  <c r="E251" i="5"/>
  <c r="G251" i="5"/>
  <c r="C252" i="5"/>
  <c r="F252" i="5"/>
  <c r="D252" i="5"/>
  <c r="E252" i="5"/>
  <c r="G252" i="5"/>
  <c r="C253" i="5"/>
  <c r="F253" i="5"/>
  <c r="D253" i="5"/>
  <c r="E253" i="5"/>
  <c r="G253" i="5"/>
  <c r="C254" i="5"/>
  <c r="F254" i="5"/>
  <c r="D254" i="5"/>
  <c r="E254" i="5"/>
  <c r="G254" i="5"/>
  <c r="C255" i="5"/>
  <c r="F255" i="5"/>
  <c r="D255" i="5"/>
  <c r="E255" i="5"/>
  <c r="G255" i="5"/>
  <c r="C256" i="5"/>
  <c r="F256" i="5"/>
  <c r="D256" i="5"/>
  <c r="E256" i="5"/>
  <c r="G256" i="5"/>
  <c r="C257" i="5"/>
  <c r="F257" i="5"/>
  <c r="D257" i="5"/>
  <c r="E257" i="5"/>
  <c r="G257" i="5"/>
  <c r="C258" i="5"/>
  <c r="F258" i="5"/>
  <c r="D258" i="5"/>
  <c r="E258" i="5"/>
  <c r="G258" i="5"/>
  <c r="C259" i="5"/>
  <c r="F259" i="5"/>
  <c r="D259" i="5"/>
  <c r="E259" i="5"/>
  <c r="G259" i="5"/>
  <c r="C260" i="5"/>
  <c r="F260" i="5"/>
  <c r="D260" i="5"/>
  <c r="E260" i="5"/>
  <c r="G260" i="5"/>
  <c r="C261" i="5"/>
  <c r="F261" i="5"/>
  <c r="D261" i="5"/>
  <c r="E261" i="5"/>
  <c r="G261" i="5"/>
  <c r="C262" i="5"/>
  <c r="F262" i="5"/>
  <c r="D262" i="5"/>
  <c r="E262" i="5"/>
  <c r="G262" i="5"/>
  <c r="C263" i="5"/>
  <c r="F263" i="5"/>
  <c r="D263" i="5"/>
  <c r="E263" i="5"/>
  <c r="G263" i="5"/>
  <c r="C264" i="5"/>
  <c r="F264" i="5"/>
  <c r="D264" i="5"/>
  <c r="E264" i="5"/>
  <c r="G264" i="5"/>
  <c r="C265" i="5"/>
  <c r="F265" i="5"/>
  <c r="D265" i="5"/>
  <c r="E265" i="5"/>
  <c r="G265" i="5"/>
  <c r="C266" i="5"/>
  <c r="F266" i="5"/>
  <c r="D266" i="5"/>
  <c r="E266" i="5"/>
  <c r="G266" i="5"/>
  <c r="C267" i="5"/>
  <c r="F267" i="5"/>
  <c r="D267" i="5"/>
  <c r="E267" i="5"/>
  <c r="G267" i="5"/>
  <c r="C268" i="5"/>
  <c r="F268" i="5"/>
  <c r="D268" i="5"/>
  <c r="E268" i="5"/>
  <c r="G268" i="5"/>
  <c r="C269" i="5"/>
  <c r="F269" i="5"/>
  <c r="D269" i="5"/>
  <c r="E269" i="5"/>
  <c r="G269" i="5"/>
  <c r="C270" i="5"/>
  <c r="F270" i="5"/>
  <c r="D270" i="5"/>
  <c r="E270" i="5"/>
  <c r="G270" i="5"/>
  <c r="C271" i="5"/>
  <c r="F271" i="5"/>
  <c r="D271" i="5"/>
  <c r="E271" i="5"/>
  <c r="G271" i="5"/>
  <c r="C272" i="5"/>
  <c r="F272" i="5"/>
  <c r="D272" i="5"/>
  <c r="E272" i="5"/>
  <c r="G272" i="5"/>
  <c r="C273" i="5"/>
  <c r="F273" i="5"/>
  <c r="D273" i="5"/>
  <c r="E273" i="5"/>
  <c r="G273" i="5"/>
  <c r="C274" i="5"/>
  <c r="F274" i="5"/>
  <c r="D274" i="5"/>
  <c r="E274" i="5"/>
  <c r="G274" i="5"/>
  <c r="C275" i="5"/>
  <c r="F275" i="5"/>
  <c r="D275" i="5"/>
  <c r="E275" i="5"/>
  <c r="G275" i="5"/>
  <c r="C276" i="5"/>
  <c r="F276" i="5"/>
  <c r="D276" i="5"/>
  <c r="E276" i="5"/>
  <c r="G276" i="5"/>
  <c r="C277" i="5"/>
  <c r="F277" i="5"/>
  <c r="D277" i="5"/>
  <c r="E277" i="5"/>
  <c r="G277" i="5"/>
  <c r="C278" i="5"/>
  <c r="F278" i="5"/>
  <c r="D278" i="5"/>
  <c r="E278" i="5"/>
  <c r="G278" i="5"/>
  <c r="C279" i="5"/>
  <c r="F279" i="5"/>
  <c r="D279" i="5"/>
  <c r="E279" i="5"/>
  <c r="G279" i="5"/>
  <c r="C280" i="5"/>
  <c r="F280" i="5"/>
  <c r="D280" i="5"/>
  <c r="E280" i="5"/>
  <c r="G280" i="5"/>
  <c r="C281" i="5"/>
  <c r="F281" i="5"/>
  <c r="D281" i="5"/>
  <c r="E281" i="5"/>
  <c r="G281" i="5"/>
  <c r="C282" i="5"/>
  <c r="F282" i="5"/>
  <c r="D282" i="5"/>
  <c r="E282" i="5"/>
  <c r="G282" i="5"/>
  <c r="C283" i="5"/>
  <c r="F283" i="5"/>
  <c r="D283" i="5"/>
  <c r="E283" i="5"/>
  <c r="G283" i="5"/>
  <c r="C284" i="5"/>
  <c r="F284" i="5"/>
  <c r="D284" i="5"/>
  <c r="E284" i="5"/>
  <c r="G284" i="5"/>
  <c r="C285" i="5"/>
  <c r="F285" i="5"/>
  <c r="D285" i="5"/>
  <c r="E285" i="5"/>
  <c r="G285" i="5"/>
  <c r="C286" i="5"/>
  <c r="F286" i="5"/>
  <c r="D286" i="5"/>
  <c r="E286" i="5"/>
  <c r="G286" i="5"/>
  <c r="C287" i="5"/>
  <c r="F287" i="5"/>
  <c r="D287" i="5"/>
  <c r="E287" i="5"/>
  <c r="G287" i="5"/>
  <c r="C288" i="5"/>
  <c r="F288" i="5"/>
  <c r="D288" i="5"/>
  <c r="E288" i="5"/>
  <c r="G288" i="5"/>
  <c r="C289" i="5"/>
  <c r="F289" i="5"/>
  <c r="D289" i="5"/>
  <c r="E289" i="5"/>
  <c r="G289" i="5"/>
  <c r="C290" i="5"/>
  <c r="F290" i="5"/>
  <c r="D290" i="5"/>
  <c r="E290" i="5"/>
  <c r="G290" i="5"/>
  <c r="C291" i="5"/>
  <c r="F291" i="5"/>
  <c r="F292" i="5"/>
  <c r="D291" i="5"/>
  <c r="E291" i="5"/>
  <c r="G291" i="5"/>
  <c r="C292" i="5"/>
  <c r="D292" i="5"/>
  <c r="E292" i="5"/>
  <c r="G292" i="5"/>
  <c r="C293" i="5"/>
  <c r="F293" i="5"/>
  <c r="D293" i="5"/>
  <c r="E293" i="5"/>
  <c r="G293" i="5"/>
  <c r="C294" i="5"/>
  <c r="F294" i="5"/>
  <c r="D294" i="5"/>
  <c r="E294" i="5"/>
  <c r="G294" i="5"/>
  <c r="C295" i="5"/>
  <c r="F295" i="5"/>
  <c r="F296" i="5"/>
  <c r="D295" i="5"/>
  <c r="E295" i="5"/>
  <c r="G295" i="5"/>
  <c r="C296" i="5"/>
  <c r="D296" i="5"/>
  <c r="E296" i="5"/>
  <c r="G296" i="5"/>
  <c r="C297" i="5"/>
  <c r="F297" i="5"/>
  <c r="D297" i="5"/>
  <c r="E297" i="5"/>
  <c r="G297" i="5"/>
  <c r="C298" i="5"/>
  <c r="F298" i="5"/>
  <c r="D298" i="5"/>
  <c r="E298" i="5"/>
  <c r="G298" i="5"/>
  <c r="C299" i="5"/>
  <c r="F299" i="5"/>
  <c r="F300" i="5"/>
  <c r="D299" i="5"/>
  <c r="E299" i="5"/>
  <c r="G299" i="5"/>
  <c r="C300" i="5"/>
  <c r="D300" i="5"/>
  <c r="E300" i="5"/>
  <c r="G300" i="5"/>
  <c r="C301" i="5"/>
  <c r="F301" i="5"/>
  <c r="D301" i="5"/>
  <c r="E301" i="5"/>
  <c r="G301" i="5"/>
  <c r="C302" i="5"/>
  <c r="F302" i="5"/>
  <c r="D302" i="5"/>
  <c r="E302" i="5"/>
  <c r="G302" i="5"/>
  <c r="C303" i="5"/>
  <c r="F303" i="5"/>
  <c r="F304" i="5"/>
  <c r="D303" i="5"/>
  <c r="E303" i="5"/>
  <c r="G303" i="5"/>
  <c r="C304" i="5"/>
  <c r="D304" i="5"/>
  <c r="E304" i="5"/>
  <c r="G304" i="5"/>
  <c r="C305" i="5"/>
  <c r="F305" i="5"/>
  <c r="D305" i="5"/>
  <c r="E305" i="5"/>
  <c r="G305" i="5"/>
  <c r="C306" i="5"/>
  <c r="F306" i="5"/>
  <c r="D306" i="5"/>
  <c r="E306" i="5"/>
  <c r="G306" i="5"/>
  <c r="C307" i="5"/>
  <c r="F307" i="5"/>
  <c r="D307" i="5"/>
  <c r="E307" i="5"/>
  <c r="G307" i="5"/>
  <c r="C308" i="5"/>
  <c r="F308" i="5"/>
  <c r="D308" i="5"/>
  <c r="E308" i="5"/>
  <c r="G308" i="5"/>
  <c r="C309" i="5"/>
  <c r="F309" i="5"/>
  <c r="D309" i="5"/>
  <c r="E309" i="5"/>
  <c r="G309" i="5"/>
  <c r="C310" i="5"/>
  <c r="F310" i="5"/>
  <c r="D310" i="5"/>
  <c r="E310" i="5"/>
  <c r="G310" i="5"/>
  <c r="C311" i="5"/>
  <c r="F311" i="5"/>
  <c r="D311" i="5"/>
  <c r="E311" i="5"/>
  <c r="G311" i="5"/>
  <c r="C312" i="5"/>
  <c r="F312" i="5"/>
  <c r="D312" i="5"/>
  <c r="E312" i="5"/>
  <c r="G312" i="5"/>
  <c r="C313" i="5"/>
  <c r="F313" i="5"/>
  <c r="D313" i="5"/>
  <c r="E313" i="5"/>
  <c r="G313" i="5"/>
  <c r="C314" i="5"/>
  <c r="F314" i="5"/>
  <c r="D314" i="5"/>
  <c r="E314" i="5"/>
  <c r="G314" i="5"/>
  <c r="C315" i="5"/>
  <c r="F315" i="5"/>
  <c r="D315" i="5"/>
  <c r="E315" i="5"/>
  <c r="G315" i="5"/>
  <c r="C316" i="5"/>
  <c r="F316" i="5"/>
  <c r="D316" i="5"/>
  <c r="E316" i="5"/>
  <c r="G316" i="5"/>
  <c r="C317" i="5"/>
  <c r="F317" i="5"/>
  <c r="F318" i="5"/>
  <c r="D317" i="5"/>
  <c r="E317" i="5"/>
  <c r="G317" i="5"/>
  <c r="C318" i="5"/>
  <c r="D318" i="5"/>
  <c r="E318" i="5"/>
  <c r="G318" i="5"/>
  <c r="C319" i="5"/>
  <c r="F319" i="5"/>
  <c r="D319" i="5"/>
  <c r="E319" i="5"/>
  <c r="G319" i="5"/>
  <c r="C320" i="5"/>
  <c r="F320" i="5"/>
  <c r="D320" i="5"/>
  <c r="E320" i="5"/>
  <c r="G320" i="5"/>
  <c r="C321" i="5"/>
  <c r="F321" i="5"/>
  <c r="D321" i="5"/>
  <c r="E321" i="5"/>
  <c r="G321" i="5"/>
  <c r="C322" i="5"/>
  <c r="F322" i="5"/>
  <c r="D322" i="5"/>
  <c r="E322" i="5"/>
  <c r="G322" i="5"/>
  <c r="C323" i="5"/>
  <c r="F323" i="5"/>
  <c r="F324" i="5"/>
  <c r="D323" i="5"/>
  <c r="E323" i="5"/>
  <c r="G323" i="5"/>
  <c r="C324" i="5"/>
  <c r="D324" i="5"/>
  <c r="E324" i="5"/>
  <c r="G324" i="5"/>
  <c r="C325" i="5"/>
  <c r="F325" i="5"/>
  <c r="F326" i="5"/>
  <c r="D325" i="5"/>
  <c r="E325" i="5"/>
  <c r="G325" i="5"/>
  <c r="C326" i="5"/>
  <c r="D326" i="5"/>
  <c r="E326" i="5"/>
  <c r="G326" i="5"/>
  <c r="C327" i="5"/>
  <c r="F327" i="5"/>
  <c r="D327" i="5"/>
  <c r="E327" i="5"/>
  <c r="G327" i="5"/>
  <c r="C328" i="5"/>
  <c r="F328" i="5"/>
  <c r="D328" i="5"/>
  <c r="E328" i="5"/>
  <c r="G328" i="5"/>
  <c r="C329" i="5"/>
  <c r="F329" i="5"/>
  <c r="D329" i="5"/>
  <c r="E329" i="5"/>
  <c r="G329" i="5"/>
  <c r="C330" i="5"/>
  <c r="F330" i="5"/>
  <c r="D330" i="5"/>
  <c r="E330" i="5"/>
  <c r="G330" i="5"/>
  <c r="C331" i="5"/>
  <c r="F331" i="5"/>
  <c r="D331" i="5"/>
  <c r="E331" i="5"/>
  <c r="G331" i="5"/>
  <c r="C332" i="5"/>
  <c r="F332" i="5"/>
  <c r="D332" i="5"/>
  <c r="E332" i="5"/>
  <c r="G332" i="5"/>
  <c r="C333" i="5"/>
  <c r="F333" i="5"/>
  <c r="D333" i="5"/>
  <c r="E333" i="5"/>
  <c r="G333" i="5"/>
  <c r="C334" i="5"/>
  <c r="F334" i="5"/>
  <c r="D334" i="5"/>
  <c r="E334" i="5"/>
  <c r="G334" i="5"/>
  <c r="C335" i="5"/>
  <c r="F335" i="5"/>
  <c r="D335" i="5"/>
  <c r="E335" i="5"/>
  <c r="G335" i="5"/>
  <c r="C336" i="5"/>
  <c r="F336" i="5"/>
  <c r="F337" i="5"/>
  <c r="D336" i="5"/>
  <c r="E336" i="5"/>
  <c r="G336" i="5"/>
  <c r="C337" i="5"/>
  <c r="D337" i="5"/>
  <c r="E337" i="5"/>
  <c r="G337" i="5"/>
  <c r="C338" i="5"/>
  <c r="F338" i="5"/>
  <c r="D338" i="5"/>
  <c r="E338" i="5"/>
  <c r="G338" i="5"/>
  <c r="C339" i="5"/>
  <c r="F339" i="5"/>
  <c r="D339" i="5"/>
  <c r="E339" i="5"/>
  <c r="G339" i="5"/>
  <c r="C340" i="5"/>
  <c r="F340" i="5"/>
  <c r="D340" i="5"/>
  <c r="E340" i="5"/>
  <c r="G340" i="5"/>
  <c r="C341" i="5"/>
  <c r="F341" i="5"/>
  <c r="D341" i="5"/>
  <c r="E341" i="5"/>
  <c r="G341" i="5"/>
  <c r="C342" i="5"/>
  <c r="F342" i="5"/>
  <c r="D342" i="5"/>
  <c r="E342" i="5"/>
  <c r="G342" i="5"/>
  <c r="C343" i="5"/>
  <c r="F343" i="5"/>
  <c r="D343" i="5"/>
  <c r="E343" i="5"/>
  <c r="G343" i="5"/>
  <c r="C344" i="5"/>
  <c r="F344" i="5"/>
  <c r="D344" i="5"/>
  <c r="E344" i="5"/>
  <c r="G344" i="5"/>
  <c r="C345" i="5"/>
  <c r="F345" i="5"/>
  <c r="D345" i="5"/>
  <c r="E345" i="5"/>
  <c r="G345" i="5"/>
  <c r="C346" i="5"/>
  <c r="F346" i="5"/>
  <c r="D346" i="5"/>
  <c r="E346" i="5"/>
  <c r="G346" i="5"/>
  <c r="C347" i="5"/>
  <c r="F347" i="5"/>
  <c r="D347" i="5"/>
  <c r="E347" i="5"/>
  <c r="G347" i="5"/>
  <c r="C348" i="5"/>
  <c r="F348" i="5"/>
  <c r="D348" i="5"/>
  <c r="E348" i="5"/>
  <c r="G348" i="5"/>
  <c r="C349" i="5"/>
  <c r="F349" i="5"/>
  <c r="D349" i="5"/>
  <c r="E349" i="5"/>
  <c r="G349" i="5"/>
  <c r="C350" i="5"/>
  <c r="F350" i="5"/>
  <c r="D350" i="5"/>
  <c r="E350" i="5"/>
  <c r="G350" i="5"/>
  <c r="C351" i="5"/>
  <c r="F351" i="5"/>
  <c r="D351" i="5"/>
  <c r="E351" i="5"/>
  <c r="G351" i="5"/>
  <c r="C352" i="5"/>
  <c r="F352" i="5"/>
  <c r="D352" i="5"/>
  <c r="E352" i="5"/>
  <c r="G352" i="5"/>
  <c r="C353" i="5"/>
  <c r="F353" i="5"/>
  <c r="D353" i="5"/>
  <c r="E353" i="5"/>
  <c r="G353" i="5"/>
  <c r="C354" i="5"/>
  <c r="F354" i="5"/>
  <c r="D354" i="5"/>
  <c r="E354" i="5"/>
  <c r="G354" i="5"/>
  <c r="C355" i="5"/>
  <c r="F355" i="5"/>
  <c r="D355" i="5"/>
  <c r="E355" i="5"/>
  <c r="G355" i="5"/>
  <c r="C356" i="5"/>
  <c r="F356" i="5"/>
  <c r="D356" i="5"/>
  <c r="E356" i="5"/>
  <c r="G356" i="5"/>
  <c r="C357" i="5"/>
  <c r="F357" i="5"/>
  <c r="D357" i="5"/>
  <c r="E357" i="5"/>
  <c r="G357" i="5"/>
  <c r="C358" i="5"/>
  <c r="F358" i="5"/>
  <c r="D358" i="5"/>
  <c r="E358" i="5"/>
  <c r="G358" i="5"/>
  <c r="C359" i="5"/>
  <c r="F359" i="5"/>
  <c r="D359" i="5"/>
  <c r="E359" i="5"/>
  <c r="G359" i="5"/>
  <c r="C360" i="5"/>
  <c r="F360" i="5"/>
  <c r="D360" i="5"/>
  <c r="E360" i="5"/>
  <c r="G360" i="5"/>
  <c r="C361" i="5"/>
  <c r="F361" i="5"/>
  <c r="D361" i="5"/>
  <c r="E361" i="5"/>
  <c r="G361" i="5"/>
  <c r="C362" i="5"/>
  <c r="F362" i="5"/>
  <c r="D362" i="5"/>
  <c r="E362" i="5"/>
  <c r="G362" i="5"/>
  <c r="C363" i="5"/>
  <c r="F363" i="5"/>
  <c r="D363" i="5"/>
  <c r="E363" i="5"/>
  <c r="G363" i="5"/>
  <c r="C364" i="5"/>
  <c r="F364" i="5"/>
  <c r="D364" i="5"/>
  <c r="E364" i="5"/>
  <c r="G364" i="5"/>
  <c r="C365" i="5"/>
  <c r="F365" i="5"/>
  <c r="D365" i="5"/>
  <c r="E365" i="5"/>
  <c r="G365" i="5"/>
  <c r="C366" i="5"/>
  <c r="F366" i="5"/>
  <c r="D366" i="5"/>
  <c r="E366" i="5"/>
  <c r="G366" i="5"/>
  <c r="C367" i="5"/>
  <c r="F367" i="5"/>
  <c r="D367" i="5"/>
  <c r="E367" i="5"/>
  <c r="G367" i="5"/>
  <c r="C368" i="5"/>
  <c r="F368" i="5"/>
  <c r="D368" i="5"/>
  <c r="E368" i="5"/>
  <c r="G368" i="5"/>
  <c r="C369" i="5"/>
  <c r="F369" i="5"/>
  <c r="D369" i="5"/>
  <c r="E369" i="5"/>
  <c r="G369" i="5"/>
  <c r="C370" i="5"/>
  <c r="F370" i="5"/>
  <c r="D370" i="5"/>
  <c r="E370" i="5"/>
  <c r="G370" i="5"/>
  <c r="C371" i="5"/>
  <c r="F371" i="5"/>
  <c r="D371" i="5"/>
  <c r="E371" i="5"/>
  <c r="G371" i="5"/>
  <c r="C372" i="5"/>
  <c r="F372" i="5"/>
  <c r="D372" i="5"/>
  <c r="E372" i="5"/>
  <c r="G372" i="5"/>
  <c r="C373" i="5"/>
  <c r="F373" i="5"/>
  <c r="D373" i="5"/>
  <c r="E373" i="5"/>
  <c r="G373" i="5"/>
  <c r="C374" i="5"/>
  <c r="F374" i="5"/>
  <c r="D374" i="5"/>
  <c r="E374" i="5"/>
  <c r="G374" i="5"/>
  <c r="C375" i="5"/>
  <c r="F375" i="5"/>
  <c r="D375" i="5"/>
  <c r="E375" i="5"/>
  <c r="G375" i="5"/>
  <c r="C376" i="5"/>
  <c r="F376" i="5"/>
  <c r="D376" i="5"/>
  <c r="E376" i="5"/>
  <c r="G376" i="5"/>
  <c r="E23" i="4"/>
  <c r="F23" i="4"/>
  <c r="F32" i="4"/>
  <c r="F34" i="4"/>
  <c r="F37" i="4"/>
  <c r="E32" i="4"/>
  <c r="E34" i="4"/>
  <c r="E35" i="4"/>
  <c r="E36" i="4"/>
  <c r="F35" i="4"/>
  <c r="F36" i="4"/>
  <c r="F38" i="4"/>
</calcChain>
</file>

<file path=xl/sharedStrings.xml><?xml version="1.0" encoding="utf-8"?>
<sst xmlns="http://schemas.openxmlformats.org/spreadsheetml/2006/main" count="199" uniqueCount="93">
  <si>
    <t>Lisa 3 üürilepingule nr Ü17331/19</t>
  </si>
  <si>
    <t>Üürnik</t>
  </si>
  <si>
    <t>Politsei - ja Piirivalveamet</t>
  </si>
  <si>
    <t>Üüripinna aadress</t>
  </si>
  <si>
    <t>Valgamaa, Valga, Puiestee tn 4</t>
  </si>
  <si>
    <t>Üüripind (hooned)</t>
  </si>
  <si>
    <r>
      <t>m</t>
    </r>
    <r>
      <rPr>
        <b/>
        <vertAlign val="superscript"/>
        <sz val="11"/>
        <color indexed="8"/>
        <rFont val="Times New Roman"/>
        <family val="1"/>
      </rPr>
      <t>2</t>
    </r>
  </si>
  <si>
    <t>Territoorium</t>
  </si>
  <si>
    <t>Üüriteenused ja üür</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</si>
  <si>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</si>
  <si>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</si>
  <si>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</si>
  <si>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</si>
  <si>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</si>
  <si>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</si>
  <si>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(tavasisisutus)</t>
  </si>
  <si>
    <t>Kapitalikomponent (erisisustus)</t>
  </si>
  <si>
    <t>Kapitalikomponent (investeering)</t>
  </si>
  <si>
    <t>Kapitalikomponent (lisa 6.2 alusel pisiparendus)</t>
  </si>
  <si>
    <t>Remonttööd</t>
  </si>
  <si>
    <t>Remonttööd (tavasisustus)</t>
  </si>
  <si>
    <t>Kinnisvara haldamine (haldusteenus)</t>
  </si>
  <si>
    <t xml:space="preserve"> Indekseerimine* alates 01.01.2023.a, 31.dets THI, max 3% aastas</t>
  </si>
  <si>
    <t>Tehnohooldus</t>
  </si>
  <si>
    <t>Omanikukohustused</t>
  </si>
  <si>
    <t>ÜÜR KOKKU</t>
  </si>
  <si>
    <t>Kõrvalteenused ja kõrvalteenuste tasud</t>
  </si>
  <si>
    <t>Heakord</t>
  </si>
  <si>
    <t>Teenuse hinna muutus</t>
  </si>
  <si>
    <t>Tasumine tegeliku kulu alusel, esitatud kuluprognoos</t>
  </si>
  <si>
    <t>Tarbimisteenused</t>
  </si>
  <si>
    <t>Teenuse hinna, tarbimise muutus</t>
  </si>
  <si>
    <t>Elektrienergia</t>
  </si>
  <si>
    <t>Küte (soojusenergia)</t>
  </si>
  <si>
    <t>Vesi ja kanalisatsioon</t>
  </si>
  <si>
    <t>Tugiteenused (710-720, 740)</t>
  </si>
  <si>
    <t>-</t>
  </si>
  <si>
    <t>Ei osutata</t>
  </si>
  <si>
    <t>KÕRVALTEENUSTE TASUD KOKKU</t>
  </si>
  <si>
    <t>Üür ja kõrvalteenuste tasud kokku ilma käibemaksuta (kuus)</t>
  </si>
  <si>
    <t>Käibemaks</t>
  </si>
  <si>
    <t>ÜÜR JA KÕRVALTEENUSTE TASUD KOOS KÄIBEMAKSUGA (kuus)</t>
  </si>
  <si>
    <t>ÜÜR JA KÕRVALTEENUSTE TASUD KÄIBEMAKSUTA (perioodil)</t>
  </si>
  <si>
    <t>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</si>
  <si>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</si>
  <si>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</si>
  <si>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</si>
  <si>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</si>
  <si>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</si>
  <si>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</si>
  <si>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Kapitalikomponendi annuiteetmaksegraafik - Puiestee tn 4</t>
  </si>
  <si>
    <t>üürnik 1</t>
  </si>
  <si>
    <t>üürnik 2</t>
  </si>
  <si>
    <t>Maksete algus</t>
  </si>
  <si>
    <t>üürnik 3</t>
  </si>
  <si>
    <t>Maksete arv</t>
  </si>
  <si>
    <t>üürnik 4</t>
  </si>
  <si>
    <t>Kinnistu jääkmaksumus</t>
  </si>
  <si>
    <t>EUR (km-ta)</t>
  </si>
  <si>
    <t>üürnik 5</t>
  </si>
  <si>
    <t>Kokku:</t>
  </si>
  <si>
    <t>Üürniku osakaal</t>
  </si>
  <si>
    <t>Kapitali algväärtus</t>
  </si>
  <si>
    <t>Kapitali lõppväärtus</t>
  </si>
  <si>
    <t>Kapitali tulumäär 2019 II pa</t>
  </si>
  <si>
    <t>Kuupäev</t>
  </si>
  <si>
    <t>Jrk nr</t>
  </si>
  <si>
    <t>Algjääk</t>
  </si>
  <si>
    <t>Intress</t>
  </si>
  <si>
    <t>Põhiosa</t>
  </si>
  <si>
    <t>Kap.komponent</t>
  </si>
  <si>
    <t>Lõppjääk</t>
  </si>
  <si>
    <t>CO2 vahendite amortisatsioonigraafik</t>
  </si>
  <si>
    <t>Investeering</t>
  </si>
  <si>
    <t>CO2 vahendid</t>
  </si>
  <si>
    <t>Investeeringu jääk</t>
  </si>
  <si>
    <t>CO2 vahendid algväärtus</t>
  </si>
  <si>
    <t>CO2 vahendid lõppväärtus</t>
  </si>
  <si>
    <t>Kapitali tulumäär</t>
  </si>
  <si>
    <t>Tavasisustuse annuiteetmaksegraafik - Puiestee tn 4</t>
  </si>
  <si>
    <t>Investeeringu jääkmaksumus</t>
  </si>
  <si>
    <t>Erisisustuse annuiteetmaksegraafik - Puiestee tn 4</t>
  </si>
  <si>
    <t xml:space="preserve">Kapitalikomponendi annuiteetmaksegraafik - Valga, Puiestee 4 </t>
  </si>
  <si>
    <t>Kapitali tulumäär 2021 II pa</t>
  </si>
  <si>
    <t>01.01.2023 - 31.12.2023</t>
  </si>
  <si>
    <t>12 kuud</t>
  </si>
  <si>
    <t>Tasumine 01.05.2021 - 30.04.2051</t>
  </si>
  <si>
    <t>Tasumine 01.05.2021 - 30.04.2031</t>
  </si>
  <si>
    <t>Tasumine 01.05.2021 - 30.04.2026</t>
  </si>
  <si>
    <t>Üür ja kõrvalteenuste tasu 01.10.2022- 31.12.2023</t>
  </si>
  <si>
    <t>3 kuud</t>
  </si>
  <si>
    <t>01.10.2022 - 31.12.2022</t>
  </si>
  <si>
    <t>Tasumine 01.10.2022 - 30.09.2027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</si>
</sst>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
    <numFmt numFmtId="166" formatCode="d&quot;.&quot;mm&quot;.&quot;yyyy"/>
    <numFmt numFmtId="167" formatCode="#,##0.00&quot; &quot;;[Red]&quot;-&quot;#,##0.00&quot; &quot;"/>
    <numFmt numFmtId="168" formatCode="0.0%"/>
    <numFmt numFmtId="169" formatCode="#,###"/>
  </numFmts>
  <fonts count="48"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name val="Times New Roman"/>
      <family val="1"/>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b/>
      <sz val="16"/>
      <color rgb="FF000000"/>
      <name val="Calibri"/>
      <family val="2"/>
    </font>
    <font>
      <sz val="11"/>
      <name val="Calibri"/>
      <family val="2"/>
      <scheme val="minor"/>
    </font>
    <font>
      <sz val="11"/>
      <color theme="1"/>
      <name val="Calibri"/>
      <family val="2"/>
      <scheme val="minor"/>
    </font>
    <font>
      <i/>
      <sz val="10"/>
      <color theme="1"/>
      <name val="Times New Roman"/>
      <family val="1"/>
      <charset val="186"/>
    </font>
    <font>
      <b/>
      <sz val="14"/>
      <color theme="1"/>
      <name val="Times New Roman"/>
      <family val="1"/>
      <charset val="186"/>
    </font>
    <font>
      <sz val="11"/>
      <color theme="0" tint="-0.499984740745262"/>
      <name val="Calibri"/>
      <family val="2"/>
    </font>
    <font>
      <b/>
      <sz val="11"/>
      <color theme="0" tint="-0.499984740745262"/>
      <name val="Calibri"/>
      <family val="2"/>
    </font>
    <font>
      <b/>
      <sz val="14"/>
      <color rgb="FF000000"/>
      <name val="Calibri"/>
      <family val="2"/>
      <charset val="186"/>
    </font>
    <font>
      <b/>
      <sz val="14"/>
      <color theme="0" tint="-0.499984740745262"/>
      <name val="Calibri"/>
      <family val="2"/>
    </font>
    <font>
      <b/>
      <sz val="16"/>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sz val="11"/>
      <color theme="0" tint="-0.499984740745262"/>
      <name val="Times New Roman"/>
      <family val="1"/>
    </font>
    <font>
      <b/>
      <sz val="11"/>
      <color theme="0" tint="-0.499984740745262"/>
      <name val="Times New Roman"/>
      <family val="1"/>
    </font>
    <font>
      <sz val="11"/>
      <color rgb="FFFF0000"/>
      <name val="Times New Roman"/>
      <family val="1"/>
    </font>
    <font>
      <b/>
      <sz val="11"/>
      <color theme="1"/>
      <name val="Times New Roman"/>
      <family val="1"/>
      <charset val="186"/>
    </font>
    <font>
      <sz val="11"/>
      <color theme="0" tint="-0.34998626667073579"/>
      <name val="Calibri"/>
      <family val="2"/>
    </font>
    <font>
      <b/>
      <sz val="11"/>
      <color theme="0" tint="-0.34998626667073579"/>
      <name val="Calibri"/>
      <family val="2"/>
    </font>
    <font>
      <b/>
      <sz val="16"/>
      <color theme="0" tint="-0.34998626667073579"/>
      <name val="Calibri"/>
      <family val="2"/>
    </font>
    <font>
      <sz val="11"/>
      <color theme="0" tint="-0.34998626667073579"/>
      <name val="Calibri"/>
      <family val="2"/>
      <charset val="186"/>
      <scheme val="minor"/>
    </font>
    <font>
      <sz val="10"/>
      <color theme="0" tint="-0.34998626667073579"/>
      <name val="Arial"/>
      <family val="2"/>
    </font>
    <font>
      <b/>
      <i/>
      <sz val="11"/>
      <color theme="0" tint="-0.34998626667073579"/>
      <name val="Calibri"/>
      <family val="2"/>
    </font>
    <font>
      <i/>
      <sz val="9"/>
      <color theme="0" tint="-0.34998626667073579"/>
      <name val="Calibri"/>
      <family val="2"/>
    </font>
    <font>
      <sz val="11"/>
      <color theme="0" tint="-0.34998626667073579"/>
      <name val="Calibri"/>
      <family val="2"/>
      <scheme val="minor"/>
    </font>
    <font>
      <sz val="8"/>
      <color theme="1"/>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bottom style="medium">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6">
    <xf numFmtId="0" fontId="0" fillId="0" borderId="0"/>
    <xf numFmtId="0" fontId="8" fillId="0" borderId="0"/>
    <xf numFmtId="9" fontId="6" fillId="0" borderId="0" applyFont="0" applyFill="0" applyBorder="0" applyAlignment="0" applyProtection="0"/>
    <xf numFmtId="0" fontId="8" fillId="0" borderId="0"/>
    <xf numFmtId="0" fontId="6" fillId="0" borderId="0"/>
    <xf numFmtId="0" fontId="6" fillId="0" borderId="0"/>
  </cellStyleXfs>
  <cellXfs count="258">
    <xf numFmtId="0" fontId="0" fillId="0" borderId="0" xfId="0"/>
    <xf numFmtId="0" fontId="9" fillId="0" borderId="0" xfId="0" applyFont="1"/>
    <xf numFmtId="0" fontId="10" fillId="0" borderId="0" xfId="0" applyFont="1"/>
    <xf numFmtId="0" fontId="11" fillId="0" borderId="1" xfId="0" applyFont="1" applyBorder="1" applyAlignment="1">
      <alignment horizontal="right"/>
    </xf>
    <xf numFmtId="0" fontId="11" fillId="0" borderId="0" xfId="0" applyFont="1"/>
    <xf numFmtId="0" fontId="11" fillId="2" borderId="2" xfId="0" applyFont="1" applyFill="1" applyBorder="1" applyAlignment="1">
      <alignment horizontal="left"/>
    </xf>
    <xf numFmtId="0" fontId="11" fillId="2" borderId="3" xfId="0" applyFont="1" applyFill="1" applyBorder="1" applyAlignment="1">
      <alignment horizontal="center"/>
    </xf>
    <xf numFmtId="0" fontId="11" fillId="2" borderId="4" xfId="0" applyFont="1" applyFill="1" applyBorder="1" applyAlignment="1">
      <alignment horizontal="center"/>
    </xf>
    <xf numFmtId="0" fontId="9" fillId="0" borderId="1" xfId="0" applyFont="1" applyBorder="1"/>
    <xf numFmtId="0" fontId="9" fillId="0" borderId="5" xfId="0" applyFont="1" applyBorder="1" applyAlignment="1">
      <alignment horizontal="center"/>
    </xf>
    <xf numFmtId="4" fontId="9" fillId="0" borderId="5" xfId="0" applyNumberFormat="1" applyFont="1" applyBorder="1" applyAlignment="1">
      <alignment wrapText="1"/>
    </xf>
    <xf numFmtId="0" fontId="11" fillId="2" borderId="6" xfId="0" applyFont="1" applyFill="1" applyBorder="1" applyAlignment="1">
      <alignment horizontal="center"/>
    </xf>
    <xf numFmtId="0" fontId="11" fillId="2" borderId="7" xfId="0" applyFont="1" applyFill="1" applyBorder="1"/>
    <xf numFmtId="4" fontId="2" fillId="2" borderId="6" xfId="0" applyNumberFormat="1" applyFont="1" applyFill="1" applyBorder="1" applyAlignment="1">
      <alignment horizontal="right"/>
    </xf>
    <xf numFmtId="0" fontId="9" fillId="2" borderId="8" xfId="0" applyFont="1" applyFill="1" applyBorder="1"/>
    <xf numFmtId="0" fontId="11" fillId="3" borderId="9" xfId="0" applyFont="1" applyFill="1" applyBorder="1" applyAlignment="1">
      <alignment horizontal="center"/>
    </xf>
    <xf numFmtId="0" fontId="11" fillId="3" borderId="0" xfId="0" applyFont="1" applyFill="1"/>
    <xf numFmtId="4" fontId="12" fillId="3" borderId="9" xfId="0" applyNumberFormat="1" applyFont="1" applyFill="1" applyBorder="1" applyAlignment="1">
      <alignment horizontal="right"/>
    </xf>
    <xf numFmtId="0" fontId="9" fillId="3" borderId="10" xfId="0" applyFont="1" applyFill="1" applyBorder="1"/>
    <xf numFmtId="0" fontId="11" fillId="2" borderId="6" xfId="0" applyFont="1" applyFill="1" applyBorder="1" applyAlignment="1">
      <alignment horizontal="left"/>
    </xf>
    <xf numFmtId="4" fontId="11" fillId="2" borderId="5" xfId="0" applyNumberFormat="1" applyFont="1" applyFill="1" applyBorder="1" applyAlignment="1">
      <alignment horizontal="center"/>
    </xf>
    <xf numFmtId="0" fontId="11" fillId="2" borderId="8" xfId="0" applyFont="1" applyFill="1" applyBorder="1" applyAlignment="1">
      <alignment horizontal="center"/>
    </xf>
    <xf numFmtId="0" fontId="11" fillId="4" borderId="11" xfId="0" applyFont="1" applyFill="1" applyBorder="1" applyAlignment="1">
      <alignment horizontal="left"/>
    </xf>
    <xf numFmtId="0" fontId="11" fillId="4" borderId="12" xfId="0" applyFont="1" applyFill="1" applyBorder="1"/>
    <xf numFmtId="0" fontId="9" fillId="4" borderId="13" xfId="0" applyFont="1" applyFill="1" applyBorder="1"/>
    <xf numFmtId="0" fontId="11" fillId="0" borderId="0" xfId="0" applyFont="1" applyAlignment="1">
      <alignment horizontal="left"/>
    </xf>
    <xf numFmtId="4" fontId="11" fillId="0" borderId="9" xfId="0" applyNumberFormat="1" applyFont="1" applyBorder="1" applyAlignment="1">
      <alignment horizontal="right"/>
    </xf>
    <xf numFmtId="4" fontId="11" fillId="0" borderId="10" xfId="0" applyNumberFormat="1" applyFont="1" applyBorder="1" applyAlignment="1">
      <alignment horizontal="right"/>
    </xf>
    <xf numFmtId="4" fontId="11" fillId="0" borderId="0" xfId="0" applyNumberFormat="1" applyFont="1" applyAlignment="1">
      <alignment horizontal="right"/>
    </xf>
    <xf numFmtId="9" fontId="2" fillId="0" borderId="0" xfId="0" applyNumberFormat="1" applyFont="1" applyAlignment="1">
      <alignment horizontal="left"/>
    </xf>
    <xf numFmtId="4" fontId="11" fillId="0" borderId="9" xfId="0" applyNumberFormat="1" applyFont="1" applyBorder="1"/>
    <xf numFmtId="3" fontId="11" fillId="0" borderId="0" xfId="0" applyNumberFormat="1" applyFont="1" applyAlignment="1">
      <alignment horizontal="right"/>
    </xf>
    <xf numFmtId="4" fontId="11" fillId="0" borderId="0" xfId="0" applyNumberFormat="1" applyFont="1" applyAlignment="1">
      <alignment horizontal="left"/>
    </xf>
    <xf numFmtId="4" fontId="11"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9" fillId="0" borderId="16" xfId="0" applyFont="1" applyBorder="1"/>
    <xf numFmtId="0" fontId="11" fillId="2" borderId="17" xfId="0" applyFont="1" applyFill="1" applyBorder="1" applyAlignment="1">
      <alignment horizontal="center" wrapText="1"/>
    </xf>
    <xf numFmtId="4" fontId="11" fillId="2" borderId="18" xfId="0" applyNumberFormat="1" applyFont="1" applyFill="1" applyBorder="1" applyAlignment="1">
      <alignment horizontal="right"/>
    </xf>
    <xf numFmtId="4" fontId="11" fillId="4" borderId="19" xfId="0" applyNumberFormat="1" applyFont="1" applyFill="1" applyBorder="1" applyAlignment="1">
      <alignment horizontal="right"/>
    </xf>
    <xf numFmtId="0" fontId="11" fillId="2" borderId="20" xfId="0" applyFont="1" applyFill="1" applyBorder="1" applyAlignment="1">
      <alignment horizontal="center"/>
    </xf>
    <xf numFmtId="4" fontId="11" fillId="2" borderId="8" xfId="0" applyNumberFormat="1" applyFont="1" applyFill="1" applyBorder="1" applyAlignment="1">
      <alignment horizontal="right"/>
    </xf>
    <xf numFmtId="0" fontId="11" fillId="2" borderId="22" xfId="0" applyFont="1" applyFill="1" applyBorder="1"/>
    <xf numFmtId="0" fontId="9" fillId="0" borderId="23" xfId="0" applyFont="1" applyBorder="1"/>
    <xf numFmtId="0" fontId="9" fillId="0" borderId="24" xfId="0" applyFont="1" applyBorder="1"/>
    <xf numFmtId="0" fontId="11" fillId="2" borderId="25" xfId="0" applyFont="1" applyFill="1" applyBorder="1" applyAlignment="1">
      <alignment horizontal="center"/>
    </xf>
    <xf numFmtId="4" fontId="11" fillId="3" borderId="8" xfId="0" applyNumberFormat="1" applyFont="1" applyFill="1" applyBorder="1" applyAlignment="1">
      <alignment horizontal="right"/>
    </xf>
    <xf numFmtId="0" fontId="11" fillId="2" borderId="26" xfId="0" applyFont="1" applyFill="1" applyBorder="1" applyAlignment="1">
      <alignment horizontal="center" wrapText="1"/>
    </xf>
    <xf numFmtId="0" fontId="13" fillId="0" borderId="0" xfId="0" applyFont="1" applyAlignment="1">
      <alignment horizontal="right"/>
    </xf>
    <xf numFmtId="0" fontId="14" fillId="0" borderId="0" xfId="0" applyFont="1"/>
    <xf numFmtId="4" fontId="11" fillId="3" borderId="18" xfId="0" applyNumberFormat="1" applyFont="1" applyFill="1" applyBorder="1" applyAlignment="1">
      <alignment horizontal="right"/>
    </xf>
    <xf numFmtId="0" fontId="15" fillId="0" borderId="0" xfId="0" applyFont="1" applyAlignment="1">
      <alignment vertical="center"/>
    </xf>
    <xf numFmtId="0" fontId="9" fillId="0" borderId="0" xfId="0" applyFont="1" applyAlignment="1">
      <alignment horizontal="center"/>
    </xf>
    <xf numFmtId="0" fontId="12" fillId="0" borderId="0" xfId="0" applyFont="1"/>
    <xf numFmtId="0" fontId="8" fillId="5" borderId="0" xfId="1" applyFill="1"/>
    <xf numFmtId="0" fontId="0" fillId="3" borderId="0" xfId="0" applyFill="1"/>
    <xf numFmtId="0" fontId="8" fillId="6" borderId="0" xfId="1" applyFill="1"/>
    <xf numFmtId="165" fontId="8" fillId="6"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166" fontId="0" fillId="3" borderId="0" xfId="0" applyNumberFormat="1" applyFill="1"/>
    <xf numFmtId="3" fontId="8" fillId="6" borderId="0" xfId="1" applyNumberFormat="1" applyFill="1"/>
    <xf numFmtId="4" fontId="9" fillId="0" borderId="9" xfId="0" applyNumberFormat="1" applyFont="1" applyBorder="1" applyAlignment="1">
      <alignment horizontal="right"/>
    </xf>
    <xf numFmtId="0" fontId="21" fillId="0" borderId="0" xfId="0" applyFont="1"/>
    <xf numFmtId="0" fontId="2" fillId="0" borderId="1" xfId="0" applyFont="1" applyBorder="1"/>
    <xf numFmtId="0" fontId="11" fillId="0" borderId="1" xfId="0" applyFont="1" applyBorder="1"/>
    <xf numFmtId="164" fontId="2" fillId="0" borderId="1" xfId="0" applyNumberFormat="1" applyFont="1" applyBorder="1" applyAlignment="1">
      <alignment horizontal="right"/>
    </xf>
    <xf numFmtId="0" fontId="9" fillId="0" borderId="0" xfId="0" applyFont="1" applyAlignment="1">
      <alignment horizontal="right"/>
    </xf>
    <xf numFmtId="4" fontId="9" fillId="0" borderId="21" xfId="0" applyNumberFormat="1" applyFont="1" applyBorder="1" applyAlignment="1">
      <alignment wrapText="1"/>
    </xf>
    <xf numFmtId="0" fontId="9" fillId="0" borderId="6" xfId="0" applyFont="1" applyBorder="1" applyAlignment="1">
      <alignment horizontal="center"/>
    </xf>
    <xf numFmtId="0" fontId="9" fillId="3" borderId="16" xfId="0" applyFont="1" applyFill="1" applyBorder="1"/>
    <xf numFmtId="0" fontId="9" fillId="3" borderId="7" xfId="0" applyFont="1" applyFill="1" applyBorder="1"/>
    <xf numFmtId="3" fontId="9" fillId="0" borderId="0" xfId="0" applyNumberFormat="1" applyFont="1"/>
    <xf numFmtId="2" fontId="9" fillId="0" borderId="0" xfId="0" applyNumberFormat="1" applyFont="1"/>
    <xf numFmtId="0" fontId="8" fillId="3" borderId="0" xfId="1" applyFill="1"/>
    <xf numFmtId="0" fontId="16"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22" fillId="5" borderId="0" xfId="1" applyFont="1" applyFill="1"/>
    <xf numFmtId="0" fontId="17" fillId="5" borderId="0" xfId="1" applyFont="1" applyFill="1"/>
    <xf numFmtId="4" fontId="8" fillId="5" borderId="0" xfId="1" applyNumberFormat="1" applyFill="1"/>
    <xf numFmtId="0" fontId="8" fillId="6" borderId="29" xfId="1" applyFill="1" applyBorder="1"/>
    <xf numFmtId="0" fontId="8" fillId="5" borderId="28" xfId="1" applyFill="1" applyBorder="1"/>
    <xf numFmtId="0" fontId="0" fillId="3" borderId="28" xfId="0" applyFill="1" applyBorder="1"/>
    <xf numFmtId="166" fontId="8" fillId="6" borderId="28" xfId="1" applyNumberFormat="1" applyFill="1" applyBorder="1"/>
    <xf numFmtId="0" fontId="8" fillId="6" borderId="30" xfId="1" applyFill="1" applyBorder="1"/>
    <xf numFmtId="0" fontId="8" fillId="6" borderId="31" xfId="1" applyFill="1" applyBorder="1"/>
    <xf numFmtId="0" fontId="8" fillId="6" borderId="27" xfId="1" applyFill="1" applyBorder="1"/>
    <xf numFmtId="0" fontId="8" fillId="6" borderId="26" xfId="1" applyFill="1" applyBorder="1"/>
    <xf numFmtId="0" fontId="18" fillId="3" borderId="0" xfId="1" applyFont="1" applyFill="1"/>
    <xf numFmtId="0" fontId="19" fillId="5" borderId="38" xfId="1" applyFont="1" applyFill="1" applyBorder="1" applyAlignment="1">
      <alignment horizontal="right"/>
    </xf>
    <xf numFmtId="166" fontId="20" fillId="5" borderId="0" xfId="1" applyNumberFormat="1" applyFont="1" applyFill="1"/>
    <xf numFmtId="167" fontId="8" fillId="5" borderId="0" xfId="1" applyNumberFormat="1" applyFill="1"/>
    <xf numFmtId="0" fontId="0" fillId="7" borderId="0" xfId="0" applyFill="1"/>
    <xf numFmtId="167" fontId="0" fillId="3" borderId="0" xfId="0" applyNumberFormat="1" applyFill="1"/>
    <xf numFmtId="2" fontId="0" fillId="3" borderId="0" xfId="0" applyNumberFormat="1" applyFill="1"/>
    <xf numFmtId="4" fontId="0" fillId="3" borderId="0" xfId="0" applyNumberFormat="1" applyFill="1"/>
    <xf numFmtId="0" fontId="4" fillId="6" borderId="24" xfId="1" applyFont="1" applyFill="1" applyBorder="1"/>
    <xf numFmtId="0" fontId="4" fillId="5" borderId="32" xfId="1" applyFont="1" applyFill="1" applyBorder="1"/>
    <xf numFmtId="0" fontId="23" fillId="3" borderId="32" xfId="0" applyFont="1" applyFill="1" applyBorder="1"/>
    <xf numFmtId="165" fontId="4" fillId="6" borderId="32" xfId="1" applyNumberFormat="1" applyFont="1" applyFill="1" applyBorder="1"/>
    <xf numFmtId="0" fontId="24" fillId="7" borderId="0" xfId="0" applyFont="1" applyFill="1" applyProtection="1">
      <protection hidden="1"/>
    </xf>
    <xf numFmtId="0" fontId="24" fillId="7" borderId="0" xfId="0" applyFont="1" applyFill="1" applyProtection="1">
      <protection locked="0" hidden="1"/>
    </xf>
    <xf numFmtId="164" fontId="24" fillId="7" borderId="0" xfId="0" applyNumberFormat="1" applyFont="1" applyFill="1" applyProtection="1">
      <protection hidden="1"/>
    </xf>
    <xf numFmtId="168" fontId="6" fillId="7" borderId="0" xfId="2" applyNumberFormat="1" applyFill="1"/>
    <xf numFmtId="0" fontId="7" fillId="7" borderId="0" xfId="0" applyFont="1" applyFill="1" applyProtection="1">
      <protection hidden="1"/>
    </xf>
    <xf numFmtId="164" fontId="7" fillId="7" borderId="0" xfId="0" applyNumberFormat="1" applyFont="1" applyFill="1" applyProtection="1">
      <protection hidden="1"/>
    </xf>
    <xf numFmtId="2" fontId="8" fillId="5" borderId="0" xfId="1" applyNumberFormat="1" applyFill="1"/>
    <xf numFmtId="4" fontId="29" fillId="5" borderId="0" xfId="1" applyNumberFormat="1" applyFont="1" applyFill="1"/>
    <xf numFmtId="0" fontId="4" fillId="6" borderId="0" xfId="1" applyFont="1" applyFill="1"/>
    <xf numFmtId="169" fontId="8" fillId="3" borderId="0" xfId="1" applyNumberFormat="1" applyFill="1"/>
    <xf numFmtId="10" fontId="8" fillId="6" borderId="0" xfId="2" applyNumberFormat="1" applyFont="1" applyFill="1"/>
    <xf numFmtId="10" fontId="4" fillId="6" borderId="0" xfId="2" applyNumberFormat="1" applyFont="1" applyFill="1" applyBorder="1"/>
    <xf numFmtId="4" fontId="9" fillId="0" borderId="5" xfId="0" applyNumberFormat="1" applyFont="1" applyBorder="1" applyAlignment="1">
      <alignment horizontal="center" vertical="center" wrapText="1"/>
    </xf>
    <xf numFmtId="0" fontId="9" fillId="0" borderId="9" xfId="0" applyFont="1" applyBorder="1"/>
    <xf numFmtId="0" fontId="9" fillId="0" borderId="24" xfId="0" applyFont="1" applyBorder="1" applyAlignment="1">
      <alignment horizontal="center" vertical="center" wrapText="1"/>
    </xf>
    <xf numFmtId="3" fontId="8" fillId="6" borderId="0" xfId="2" applyNumberFormat="1" applyFont="1" applyFill="1"/>
    <xf numFmtId="0" fontId="24" fillId="3" borderId="0" xfId="0" applyFont="1" applyFill="1" applyProtection="1">
      <protection hidden="1"/>
    </xf>
    <xf numFmtId="0" fontId="24" fillId="3" borderId="0" xfId="0" applyFont="1" applyFill="1" applyProtection="1">
      <protection locked="0" hidden="1"/>
    </xf>
    <xf numFmtId="4" fontId="35" fillId="3" borderId="5" xfId="0" applyNumberFormat="1" applyFont="1" applyFill="1" applyBorder="1" applyAlignment="1">
      <alignment vertical="center" wrapText="1"/>
    </xf>
    <xf numFmtId="4" fontId="35" fillId="3" borderId="21" xfId="0" applyNumberFormat="1" applyFont="1" applyFill="1" applyBorder="1" applyAlignment="1">
      <alignment vertical="center" wrapText="1"/>
    </xf>
    <xf numFmtId="4" fontId="35" fillId="3" borderId="5" xfId="0" applyNumberFormat="1" applyFont="1" applyFill="1" applyBorder="1" applyAlignment="1">
      <alignment horizontal="right" vertical="center" wrapText="1" indent="1"/>
    </xf>
    <xf numFmtId="4" fontId="35" fillId="3" borderId="21" xfId="0" applyNumberFormat="1" applyFont="1" applyFill="1" applyBorder="1" applyAlignment="1">
      <alignment horizontal="right" vertical="center" wrapText="1" indent="1"/>
    </xf>
    <xf numFmtId="4" fontId="36" fillId="4" borderId="14" xfId="0" applyNumberFormat="1" applyFont="1" applyFill="1" applyBorder="1" applyAlignment="1">
      <alignment horizontal="right"/>
    </xf>
    <xf numFmtId="4" fontId="36" fillId="4" borderId="15" xfId="0" applyNumberFormat="1" applyFont="1" applyFill="1" applyBorder="1" applyAlignment="1">
      <alignment horizontal="right"/>
    </xf>
    <xf numFmtId="0" fontId="17" fillId="3" borderId="0" xfId="1" applyFont="1" applyFill="1"/>
    <xf numFmtId="0" fontId="37" fillId="0" borderId="0" xfId="0" applyFont="1"/>
    <xf numFmtId="3" fontId="38" fillId="0" borderId="0" xfId="0" applyNumberFormat="1" applyFont="1"/>
    <xf numFmtId="4" fontId="9" fillId="0" borderId="5" xfId="0" applyNumberFormat="1" applyFont="1" applyBorder="1" applyAlignment="1">
      <alignment horizontal="right" wrapText="1"/>
    </xf>
    <xf numFmtId="4" fontId="5" fillId="0" borderId="5" xfId="0" applyNumberFormat="1" applyFont="1" applyBorder="1" applyAlignment="1">
      <alignment wrapText="1"/>
    </xf>
    <xf numFmtId="166" fontId="8" fillId="0" borderId="28" xfId="1" applyNumberFormat="1" applyBorder="1"/>
    <xf numFmtId="3" fontId="8" fillId="3" borderId="0" xfId="1" applyNumberFormat="1" applyFill="1"/>
    <xf numFmtId="3" fontId="0" fillId="3" borderId="0" xfId="0" applyNumberFormat="1" applyFill="1"/>
    <xf numFmtId="0" fontId="9" fillId="0" borderId="21" xfId="0" applyFont="1" applyBorder="1" applyAlignment="1">
      <alignment horizontal="center" vertical="center" wrapText="1"/>
    </xf>
    <xf numFmtId="0" fontId="27" fillId="3" borderId="0" xfId="1" applyFont="1" applyFill="1"/>
    <xf numFmtId="0" fontId="28" fillId="5" borderId="0" xfId="1" applyFont="1" applyFill="1" applyAlignment="1">
      <alignment horizontal="right"/>
    </xf>
    <xf numFmtId="0" fontId="27" fillId="5" borderId="0" xfId="1" applyFont="1" applyFill="1"/>
    <xf numFmtId="0" fontId="27" fillId="5" borderId="0" xfId="1" applyFont="1" applyFill="1" applyAlignment="1">
      <alignment horizontal="right"/>
    </xf>
    <xf numFmtId="4" fontId="30" fillId="5" borderId="0" xfId="1" applyNumberFormat="1" applyFont="1" applyFill="1"/>
    <xf numFmtId="0" fontId="31" fillId="5" borderId="0" xfId="1" applyFont="1" applyFill="1"/>
    <xf numFmtId="4" fontId="27" fillId="5" borderId="0" xfId="1" applyNumberFormat="1" applyFont="1" applyFill="1"/>
    <xf numFmtId="0" fontId="27" fillId="6" borderId="0" xfId="1" applyFont="1" applyFill="1"/>
    <xf numFmtId="0" fontId="32" fillId="3" borderId="0" xfId="0" applyFont="1" applyFill="1"/>
    <xf numFmtId="166" fontId="27" fillId="6" borderId="0" xfId="1" applyNumberFormat="1" applyFont="1" applyFill="1"/>
    <xf numFmtId="0" fontId="17" fillId="3" borderId="0" xfId="1" applyFont="1" applyFill="1" applyAlignment="1">
      <alignment horizontal="left"/>
    </xf>
    <xf numFmtId="166" fontId="32" fillId="3" borderId="0" xfId="0" applyNumberFormat="1" applyFont="1" applyFill="1"/>
    <xf numFmtId="3" fontId="27" fillId="6" borderId="0" xfId="1" applyNumberFormat="1" applyFont="1" applyFill="1"/>
    <xf numFmtId="3" fontId="17" fillId="3" borderId="0" xfId="1" applyNumberFormat="1" applyFont="1" applyFill="1"/>
    <xf numFmtId="10" fontId="27" fillId="6" borderId="0" xfId="2" applyNumberFormat="1" applyFont="1" applyFill="1" applyBorder="1"/>
    <xf numFmtId="169" fontId="27" fillId="3" borderId="0" xfId="1" applyNumberFormat="1" applyFont="1" applyFill="1"/>
    <xf numFmtId="3" fontId="27" fillId="6" borderId="0" xfId="2" applyNumberFormat="1" applyFont="1" applyFill="1" applyBorder="1"/>
    <xf numFmtId="165" fontId="27" fillId="6" borderId="0" xfId="1" applyNumberFormat="1" applyFont="1" applyFill="1"/>
    <xf numFmtId="0" fontId="33" fillId="5" borderId="0" xfId="1" applyFont="1" applyFill="1" applyAlignment="1">
      <alignment horizontal="right"/>
    </xf>
    <xf numFmtId="166" fontId="34" fillId="5" borderId="0" xfId="1" applyNumberFormat="1" applyFont="1" applyFill="1"/>
    <xf numFmtId="167" fontId="27" fillId="5" borderId="0" xfId="1" applyNumberFormat="1" applyFont="1" applyFill="1"/>
    <xf numFmtId="0" fontId="39" fillId="3" borderId="0" xfId="3" applyFont="1" applyFill="1"/>
    <xf numFmtId="0" fontId="40" fillId="5" borderId="0" xfId="3" applyFont="1" applyFill="1" applyAlignment="1">
      <alignment horizontal="right"/>
    </xf>
    <xf numFmtId="0" fontId="39" fillId="5" borderId="0" xfId="3" applyFont="1" applyFill="1"/>
    <xf numFmtId="0" fontId="39" fillId="5" borderId="0" xfId="3" applyFont="1" applyFill="1" applyAlignment="1">
      <alignment horizontal="right"/>
    </xf>
    <xf numFmtId="0" fontId="41" fillId="5" borderId="0" xfId="3" applyFont="1" applyFill="1"/>
    <xf numFmtId="4" fontId="39" fillId="5" borderId="0" xfId="3" applyNumberFormat="1" applyFont="1" applyFill="1"/>
    <xf numFmtId="0" fontId="39" fillId="6" borderId="29" xfId="3" applyFont="1" applyFill="1" applyBorder="1"/>
    <xf numFmtId="0" fontId="39" fillId="5" borderId="28" xfId="3" applyFont="1" applyFill="1" applyBorder="1"/>
    <xf numFmtId="0" fontId="42" fillId="3" borderId="28" xfId="4" applyFont="1" applyFill="1" applyBorder="1"/>
    <xf numFmtId="166" fontId="39" fillId="6" borderId="28" xfId="3" applyNumberFormat="1" applyFont="1" applyFill="1" applyBorder="1"/>
    <xf numFmtId="0" fontId="39" fillId="6" borderId="30" xfId="3" applyFont="1" applyFill="1" applyBorder="1"/>
    <xf numFmtId="0" fontId="39" fillId="6" borderId="31" xfId="3" applyFont="1" applyFill="1" applyBorder="1"/>
    <xf numFmtId="0" fontId="42" fillId="3" borderId="0" xfId="4" applyFont="1" applyFill="1"/>
    <xf numFmtId="0" fontId="39" fillId="6" borderId="0" xfId="3" applyFont="1" applyFill="1"/>
    <xf numFmtId="0" fontId="39" fillId="6" borderId="27" xfId="3" applyFont="1" applyFill="1" applyBorder="1"/>
    <xf numFmtId="166" fontId="42" fillId="3" borderId="0" xfId="4" applyNumberFormat="1" applyFont="1" applyFill="1"/>
    <xf numFmtId="4" fontId="39" fillId="6" borderId="0" xfId="3" applyNumberFormat="1" applyFont="1" applyFill="1"/>
    <xf numFmtId="169" fontId="43" fillId="3" borderId="0" xfId="5" applyNumberFormat="1" applyFont="1" applyFill="1" applyAlignment="1">
      <alignment vertical="center"/>
    </xf>
    <xf numFmtId="0" fontId="39" fillId="6" borderId="24" xfId="3" applyFont="1" applyFill="1" applyBorder="1"/>
    <xf numFmtId="0" fontId="39" fillId="5" borderId="32" xfId="3" applyFont="1" applyFill="1" applyBorder="1"/>
    <xf numFmtId="0" fontId="42" fillId="3" borderId="32" xfId="4" applyFont="1" applyFill="1" applyBorder="1"/>
    <xf numFmtId="165" fontId="39" fillId="3" borderId="32" xfId="3" applyNumberFormat="1" applyFont="1" applyFill="1" applyBorder="1"/>
    <xf numFmtId="0" fontId="39" fillId="6" borderId="26" xfId="3" applyFont="1" applyFill="1" applyBorder="1"/>
    <xf numFmtId="165" fontId="39" fillId="6" borderId="0" xfId="3" applyNumberFormat="1" applyFont="1" applyFill="1"/>
    <xf numFmtId="0" fontId="44" fillId="5" borderId="38" xfId="3" applyFont="1" applyFill="1" applyBorder="1" applyAlignment="1">
      <alignment horizontal="right"/>
    </xf>
    <xf numFmtId="166" fontId="45" fillId="5" borderId="0" xfId="3" applyNumberFormat="1" applyFont="1" applyFill="1"/>
    <xf numFmtId="167" fontId="39" fillId="3" borderId="0" xfId="3" applyNumberFormat="1" applyFont="1" applyFill="1"/>
    <xf numFmtId="167" fontId="39" fillId="5" borderId="0" xfId="3" applyNumberFormat="1" applyFont="1" applyFill="1"/>
    <xf numFmtId="2" fontId="39" fillId="5" borderId="0" xfId="3" applyNumberFormat="1" applyFont="1" applyFill="1"/>
    <xf numFmtId="0" fontId="0" fillId="3" borderId="27" xfId="0" applyFill="1" applyBorder="1"/>
    <xf numFmtId="0" fontId="39" fillId="6" borderId="31" xfId="1" applyFont="1" applyFill="1" applyBorder="1"/>
    <xf numFmtId="0" fontId="39" fillId="5" borderId="0" xfId="1" applyFont="1" applyFill="1"/>
    <xf numFmtId="166" fontId="46" fillId="3" borderId="0" xfId="0" applyNumberFormat="1" applyFont="1" applyFill="1"/>
    <xf numFmtId="10" fontId="39" fillId="6" borderId="0" xfId="2" applyNumberFormat="1" applyFont="1" applyFill="1"/>
    <xf numFmtId="2" fontId="16" fillId="5" borderId="0" xfId="1" applyNumberFormat="1" applyFont="1" applyFill="1" applyAlignment="1">
      <alignment horizontal="right"/>
    </xf>
    <xf numFmtId="2" fontId="4" fillId="5" borderId="0" xfId="1" applyNumberFormat="1" applyFont="1" applyFill="1" applyAlignment="1">
      <alignment horizontal="right"/>
    </xf>
    <xf numFmtId="2" fontId="22" fillId="5" borderId="0" xfId="1" applyNumberFormat="1" applyFont="1" applyFill="1"/>
    <xf numFmtId="2" fontId="8" fillId="3" borderId="0" xfId="1" applyNumberFormat="1" applyFill="1"/>
    <xf numFmtId="4" fontId="8" fillId="6" borderId="0" xfId="1" applyNumberFormat="1" applyFill="1"/>
    <xf numFmtId="0" fontId="8" fillId="6" borderId="24" xfId="1" applyFill="1" applyBorder="1"/>
    <xf numFmtId="0" fontId="8" fillId="5" borderId="32" xfId="1" applyFill="1" applyBorder="1"/>
    <xf numFmtId="0" fontId="0" fillId="3" borderId="32" xfId="0" applyFill="1" applyBorder="1"/>
    <xf numFmtId="165" fontId="8" fillId="6" borderId="32" xfId="1" applyNumberFormat="1" applyFill="1" applyBorder="1"/>
    <xf numFmtId="2" fontId="18" fillId="3" borderId="0" xfId="1" applyNumberFormat="1" applyFont="1" applyFill="1"/>
    <xf numFmtId="2" fontId="19" fillId="5" borderId="38" xfId="1" applyNumberFormat="1" applyFont="1" applyFill="1" applyBorder="1" applyAlignment="1">
      <alignment horizontal="right"/>
    </xf>
    <xf numFmtId="4" fontId="47" fillId="3" borderId="0" xfId="0" applyNumberFormat="1" applyFont="1" applyFill="1"/>
    <xf numFmtId="0" fontId="11" fillId="0" borderId="0" xfId="0" applyFont="1" applyAlignment="1">
      <alignment horizontal="left" wrapText="1"/>
    </xf>
    <xf numFmtId="0" fontId="10" fillId="0" borderId="0" xfId="0" applyFont="1" applyAlignment="1">
      <alignment horizontal="left"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25" xfId="0" applyFont="1" applyBorder="1" applyAlignment="1">
      <alignment horizontal="center" vertical="center" wrapText="1"/>
    </xf>
    <xf numFmtId="4" fontId="9" fillId="0" borderId="28" xfId="0" applyNumberFormat="1" applyFont="1" applyBorder="1" applyAlignment="1">
      <alignment wrapText="1"/>
    </xf>
    <xf numFmtId="4" fontId="9" fillId="0" borderId="0" xfId="0" applyNumberFormat="1" applyFont="1" applyAlignment="1">
      <alignment wrapText="1"/>
    </xf>
    <xf numFmtId="4" fontId="11" fillId="2" borderId="7" xfId="0" applyNumberFormat="1" applyFont="1" applyFill="1" applyBorder="1" applyAlignment="1">
      <alignment horizontal="right"/>
    </xf>
    <xf numFmtId="4" fontId="11" fillId="3" borderId="7" xfId="0" applyNumberFormat="1" applyFont="1" applyFill="1" applyBorder="1" applyAlignment="1">
      <alignment horizontal="right"/>
    </xf>
    <xf numFmtId="4" fontId="35" fillId="3" borderId="7" xfId="0" applyNumberFormat="1" applyFont="1" applyFill="1" applyBorder="1" applyAlignment="1">
      <alignment vertical="center" wrapText="1"/>
    </xf>
    <xf numFmtId="4" fontId="35" fillId="3" borderId="28" xfId="0" applyNumberFormat="1" applyFont="1" applyFill="1" applyBorder="1" applyAlignment="1">
      <alignment vertical="center" wrapText="1"/>
    </xf>
    <xf numFmtId="4" fontId="35" fillId="3" borderId="7" xfId="0" applyNumberFormat="1" applyFont="1" applyFill="1" applyBorder="1" applyAlignment="1">
      <alignment horizontal="right" vertical="center" wrapText="1" indent="1"/>
    </xf>
    <xf numFmtId="4" fontId="36" fillId="4" borderId="39" xfId="0" applyNumberFormat="1" applyFont="1" applyFill="1" applyBorder="1" applyAlignment="1">
      <alignment horizontal="right"/>
    </xf>
    <xf numFmtId="4" fontId="36" fillId="4" borderId="13" xfId="0" applyNumberFormat="1" applyFont="1" applyFill="1" applyBorder="1" applyAlignment="1">
      <alignment horizontal="right"/>
    </xf>
    <xf numFmtId="0" fontId="9" fillId="0" borderId="28" xfId="0" applyFont="1" applyBorder="1"/>
    <xf numFmtId="0" fontId="9" fillId="0" borderId="14" xfId="0" applyFont="1" applyBorder="1"/>
    <xf numFmtId="4" fontId="9" fillId="0" borderId="35" xfId="0" applyNumberFormat="1" applyFont="1" applyBorder="1" applyAlignment="1">
      <alignment wrapText="1"/>
    </xf>
    <xf numFmtId="4" fontId="9" fillId="0" borderId="36" xfId="0" applyNumberFormat="1" applyFont="1" applyBorder="1" applyAlignment="1">
      <alignment wrapText="1"/>
    </xf>
    <xf numFmtId="4" fontId="9" fillId="0" borderId="37" xfId="0" applyNumberFormat="1" applyFont="1" applyBorder="1" applyAlignment="1">
      <alignment wrapText="1"/>
    </xf>
    <xf numFmtId="4" fontId="9" fillId="0" borderId="33" xfId="0" applyNumberFormat="1" applyFont="1" applyBorder="1" applyAlignment="1">
      <alignment wrapText="1"/>
    </xf>
    <xf numFmtId="4" fontId="35" fillId="0" borderId="21" xfId="0" applyNumberFormat="1" applyFont="1" applyFill="1" applyBorder="1" applyAlignment="1">
      <alignment vertical="center" wrapText="1"/>
    </xf>
    <xf numFmtId="4" fontId="35" fillId="0" borderId="36" xfId="0" applyNumberFormat="1" applyFont="1" applyFill="1" applyBorder="1" applyAlignment="1">
      <alignment vertical="center" wrapText="1"/>
    </xf>
    <xf numFmtId="4" fontId="35" fillId="0" borderId="33" xfId="0" applyNumberFormat="1" applyFont="1" applyFill="1" applyBorder="1" applyAlignment="1">
      <alignment vertical="center" wrapText="1"/>
    </xf>
    <xf numFmtId="4" fontId="35" fillId="0" borderId="16" xfId="0" applyNumberFormat="1" applyFont="1" applyFill="1" applyBorder="1" applyAlignment="1">
      <alignment vertical="center" wrapText="1"/>
    </xf>
    <xf numFmtId="4" fontId="35" fillId="0" borderId="1" xfId="0" applyNumberFormat="1" applyFont="1" applyFill="1" applyBorder="1" applyAlignment="1">
      <alignment vertical="center" wrapText="1"/>
    </xf>
    <xf numFmtId="4" fontId="35" fillId="0" borderId="37" xfId="0" applyNumberFormat="1" applyFont="1" applyFill="1" applyBorder="1" applyAlignment="1">
      <alignment vertical="center" wrapText="1"/>
    </xf>
    <xf numFmtId="4" fontId="35" fillId="0" borderId="32" xfId="0" applyNumberFormat="1" applyFont="1" applyFill="1" applyBorder="1" applyAlignment="1">
      <alignment vertical="center" wrapText="1"/>
    </xf>
    <xf numFmtId="0" fontId="25" fillId="0" borderId="0" xfId="0" applyFont="1" applyAlignment="1">
      <alignment wrapText="1"/>
    </xf>
    <xf numFmtId="0" fontId="11" fillId="0" borderId="0" xfId="0" applyFont="1" applyAlignment="1">
      <alignment horizontal="left" wrapText="1"/>
    </xf>
    <xf numFmtId="0" fontId="10" fillId="0" borderId="0" xfId="0" applyFont="1" applyAlignment="1">
      <alignment horizontal="left" wrapText="1"/>
    </xf>
    <xf numFmtId="0" fontId="26" fillId="0" borderId="0" xfId="0" applyFont="1" applyAlignment="1">
      <alignment horizontal="center" wrapText="1"/>
    </xf>
    <xf numFmtId="0" fontId="9" fillId="0" borderId="1" xfId="0" applyFont="1" applyBorder="1"/>
    <xf numFmtId="0" fontId="9" fillId="0" borderId="16" xfId="0" applyFont="1" applyBorder="1"/>
    <xf numFmtId="4" fontId="1" fillId="0" borderId="35" xfId="0" applyNumberFormat="1" applyFont="1" applyBorder="1" applyAlignment="1">
      <alignment horizontal="center" vertical="center" wrapText="1"/>
    </xf>
    <xf numFmtId="4" fontId="1" fillId="0" borderId="36" xfId="0" applyNumberFormat="1" applyFont="1" applyBorder="1" applyAlignment="1">
      <alignment horizontal="center" vertical="center" wrapText="1"/>
    </xf>
    <xf numFmtId="4" fontId="1" fillId="0" borderId="37" xfId="0" applyNumberFormat="1" applyFont="1" applyBorder="1" applyAlignment="1">
      <alignment horizontal="center" vertical="center" wrapText="1"/>
    </xf>
    <xf numFmtId="0" fontId="9" fillId="0" borderId="7" xfId="0" applyFont="1" applyBorder="1"/>
    <xf numFmtId="4" fontId="9" fillId="0" borderId="35" xfId="0" applyNumberFormat="1" applyFont="1" applyBorder="1" applyAlignment="1">
      <alignment horizontal="center" vertical="center" wrapText="1"/>
    </xf>
    <xf numFmtId="4" fontId="9" fillId="0" borderId="36" xfId="0" applyNumberFormat="1" applyFont="1" applyBorder="1" applyAlignment="1">
      <alignment horizontal="center" vertical="center" wrapText="1"/>
    </xf>
    <xf numFmtId="4" fontId="9" fillId="0" borderId="37" xfId="0" applyNumberFormat="1" applyFont="1" applyBorder="1" applyAlignment="1">
      <alignment horizontal="center" vertical="center" wrapText="1"/>
    </xf>
    <xf numFmtId="0" fontId="9" fillId="3" borderId="33"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5"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40" xfId="0" applyFont="1" applyBorder="1" applyAlignment="1">
      <alignment horizontal="center"/>
    </xf>
    <xf numFmtId="0" fontId="9" fillId="0" borderId="41" xfId="0" applyFont="1" applyBorder="1" applyAlignment="1">
      <alignment horizontal="center"/>
    </xf>
    <xf numFmtId="0" fontId="9" fillId="0" borderId="42" xfId="0" applyFont="1" applyBorder="1" applyAlignment="1">
      <alignment horizontal="center"/>
    </xf>
    <xf numFmtId="0" fontId="17" fillId="3" borderId="31" xfId="1" applyFont="1" applyFill="1" applyBorder="1" applyAlignment="1">
      <alignment horizontal="center" wrapText="1"/>
    </xf>
    <xf numFmtId="0" fontId="17" fillId="3" borderId="0" xfId="1" applyFont="1" applyFill="1" applyAlignment="1">
      <alignment horizontal="center" wrapText="1"/>
    </xf>
  </cellXfs>
  <cellStyles count="6">
    <cellStyle name="Normaallaad 4" xfId="1" xr:uid="{00000000-0005-0000-0000-000000000000}"/>
    <cellStyle name="Normaallaad 4 2" xfId="3" xr:uid="{00000000-0005-0000-0000-000001000000}"/>
    <cellStyle name="Normal" xfId="0" builtinId="0"/>
    <cellStyle name="Normal 2" xfId="4" xr:uid="{00000000-0005-0000-0000-000003000000}"/>
    <cellStyle name="Normal 2 2" xfId="5" xr:uid="{00000000-0005-0000-0000-000004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6"/>
  <sheetViews>
    <sheetView topLeftCell="A2" zoomScaleNormal="100" workbookViewId="0">
      <selection activeCell="M21" sqref="M21"/>
    </sheetView>
  </sheetViews>
  <sheetFormatPr defaultColWidth="9.140625" defaultRowHeight="15" x14ac:dyDescent="0.25"/>
  <cols>
    <col min="1" max="1" width="5.42578125" style="1" customWidth="1"/>
    <col min="2" max="2" width="7.7109375" style="1" customWidth="1"/>
    <col min="3" max="3" width="7.85546875" style="1" customWidth="1"/>
    <col min="4" max="4" width="55.5703125" style="1" customWidth="1"/>
    <col min="5" max="8" width="14" style="1" customWidth="1"/>
    <col min="9" max="9" width="31.85546875" style="1" customWidth="1"/>
    <col min="10" max="10" width="31.5703125" style="1" customWidth="1"/>
    <col min="11" max="11" width="16.28515625" style="1" customWidth="1"/>
    <col min="12" max="12" width="11.28515625" style="1" bestFit="1" customWidth="1"/>
    <col min="13" max="13" width="10.140625" style="1" bestFit="1" customWidth="1"/>
    <col min="14" max="16384" width="9.140625" style="1"/>
  </cols>
  <sheetData>
    <row r="1" spans="1:14" x14ac:dyDescent="0.25">
      <c r="J1" s="49" t="s">
        <v>0</v>
      </c>
    </row>
    <row r="2" spans="1:14" ht="15" customHeight="1" x14ac:dyDescent="0.25"/>
    <row r="3" spans="1:14" ht="18.75" customHeight="1" x14ac:dyDescent="0.3">
      <c r="A3" s="234" t="s">
        <v>89</v>
      </c>
      <c r="B3" s="234"/>
      <c r="C3" s="234"/>
      <c r="D3" s="234"/>
      <c r="E3" s="234"/>
      <c r="F3" s="234"/>
      <c r="G3" s="234"/>
      <c r="H3" s="234"/>
      <c r="I3" s="234"/>
      <c r="J3" s="234"/>
    </row>
    <row r="4" spans="1:14" ht="16.5" customHeight="1" x14ac:dyDescent="0.25"/>
    <row r="5" spans="1:14" x14ac:dyDescent="0.25">
      <c r="C5" s="70" t="s">
        <v>1</v>
      </c>
      <c r="D5" s="68" t="s">
        <v>2</v>
      </c>
    </row>
    <row r="6" spans="1:14" x14ac:dyDescent="0.25">
      <c r="C6" s="70" t="s">
        <v>3</v>
      </c>
      <c r="D6" s="67" t="s">
        <v>4</v>
      </c>
      <c r="J6" s="52"/>
      <c r="L6" s="53"/>
    </row>
    <row r="7" spans="1:14" ht="15.75" x14ac:dyDescent="0.25">
      <c r="J7" s="2"/>
      <c r="K7" s="4"/>
      <c r="L7" s="53"/>
    </row>
    <row r="8" spans="1:14" ht="17.25" x14ac:dyDescent="0.25">
      <c r="D8" s="3" t="s">
        <v>5</v>
      </c>
      <c r="E8" s="69">
        <v>1515.5</v>
      </c>
      <c r="F8" s="68" t="s">
        <v>6</v>
      </c>
      <c r="G8" s="4"/>
      <c r="H8" s="4"/>
      <c r="I8" s="4"/>
    </row>
    <row r="9" spans="1:14" ht="17.25" x14ac:dyDescent="0.25">
      <c r="D9" s="3" t="s">
        <v>7</v>
      </c>
      <c r="E9" s="69">
        <v>2665</v>
      </c>
      <c r="F9" s="68" t="s">
        <v>6</v>
      </c>
      <c r="G9" s="4"/>
      <c r="H9" s="4"/>
      <c r="I9" s="4"/>
      <c r="K9" s="4"/>
    </row>
    <row r="10" spans="1:14" ht="15.75" thickBot="1" x14ac:dyDescent="0.3">
      <c r="D10" s="4"/>
      <c r="E10" s="218"/>
      <c r="L10" s="54"/>
      <c r="N10" s="129"/>
    </row>
    <row r="11" spans="1:14" ht="15.75" thickBot="1" x14ac:dyDescent="0.3">
      <c r="D11" s="4"/>
      <c r="E11" s="253" t="s">
        <v>91</v>
      </c>
      <c r="F11" s="254"/>
      <c r="G11" s="253" t="s">
        <v>84</v>
      </c>
      <c r="H11" s="255"/>
      <c r="I11" s="219"/>
      <c r="L11" s="54"/>
      <c r="N11" s="129"/>
    </row>
    <row r="12" spans="1:14" ht="17.25" x14ac:dyDescent="0.25">
      <c r="B12" s="5" t="s">
        <v>8</v>
      </c>
      <c r="C12" s="43"/>
      <c r="D12" s="43"/>
      <c r="E12" s="6" t="s">
        <v>9</v>
      </c>
      <c r="F12" s="41" t="s">
        <v>10</v>
      </c>
      <c r="G12" s="6" t="s">
        <v>9</v>
      </c>
      <c r="H12" s="41" t="s">
        <v>10</v>
      </c>
      <c r="I12" s="38" t="s">
        <v>11</v>
      </c>
      <c r="J12" s="7" t="s">
        <v>12</v>
      </c>
    </row>
    <row r="13" spans="1:14" ht="15" customHeight="1" x14ac:dyDescent="0.25">
      <c r="B13" s="72"/>
      <c r="C13" s="73" t="s">
        <v>13</v>
      </c>
      <c r="D13" s="74"/>
      <c r="E13" s="131">
        <f>F13/$E$8</f>
        <v>0.68265258990432198</v>
      </c>
      <c r="F13" s="71">
        <f>'Annuiteetgraafik BIL'!F17</f>
        <v>1034.56</v>
      </c>
      <c r="G13" s="10">
        <f t="shared" ref="G13:G22" si="0">H13/$E$8</f>
        <v>0.68265258990432198</v>
      </c>
      <c r="H13" s="209">
        <f>'Annuiteetgraafik BIL'!F17</f>
        <v>1034.56</v>
      </c>
      <c r="I13" s="250" t="s">
        <v>14</v>
      </c>
      <c r="J13" s="136" t="s">
        <v>86</v>
      </c>
      <c r="K13" s="75"/>
      <c r="L13" s="75"/>
      <c r="M13" s="76"/>
    </row>
    <row r="14" spans="1:14" ht="15" customHeight="1" x14ac:dyDescent="0.25">
      <c r="B14" s="72"/>
      <c r="C14" s="73" t="s">
        <v>15</v>
      </c>
      <c r="D14" s="74"/>
      <c r="E14" s="131">
        <f t="shared" ref="E14:E17" si="1">F14/$E$8</f>
        <v>0.43186407126360937</v>
      </c>
      <c r="F14" s="71">
        <f>'Annuiteetgraafik TS'!F14</f>
        <v>654.49</v>
      </c>
      <c r="G14" s="222">
        <f t="shared" si="0"/>
        <v>0.43186407126360937</v>
      </c>
      <c r="H14" s="223">
        <f>'Annuiteetgraafik TS'!F14</f>
        <v>654.49</v>
      </c>
      <c r="I14" s="251"/>
      <c r="J14" s="208" t="s">
        <v>87</v>
      </c>
      <c r="K14" s="75"/>
      <c r="L14" s="75"/>
      <c r="M14" s="76"/>
    </row>
    <row r="15" spans="1:14" ht="15" customHeight="1" x14ac:dyDescent="0.25">
      <c r="B15" s="72"/>
      <c r="C15" s="73" t="s">
        <v>16</v>
      </c>
      <c r="D15" s="74"/>
      <c r="E15" s="131">
        <f t="shared" si="1"/>
        <v>0.52977235235895748</v>
      </c>
      <c r="F15" s="71">
        <f>'Annuiteetgraafik ES'!F14</f>
        <v>802.87</v>
      </c>
      <c r="G15" s="221">
        <f t="shared" si="0"/>
        <v>0.52977235235895748</v>
      </c>
      <c r="H15" s="223">
        <f>'Annuiteetgraafik ES'!F14</f>
        <v>802.87</v>
      </c>
      <c r="I15" s="251"/>
      <c r="J15" s="207" t="s">
        <v>88</v>
      </c>
      <c r="K15" s="75"/>
      <c r="L15" s="75"/>
      <c r="M15" s="76"/>
    </row>
    <row r="16" spans="1:14" ht="15" customHeight="1" x14ac:dyDescent="0.25">
      <c r="B16" s="72"/>
      <c r="C16" s="73" t="s">
        <v>17</v>
      </c>
      <c r="D16" s="74"/>
      <c r="E16" s="131">
        <f t="shared" si="1"/>
        <v>7.3980732431540748</v>
      </c>
      <c r="F16" s="71">
        <f>'Annuiteetgraafik INV'!F19</f>
        <v>11211.78</v>
      </c>
      <c r="G16" s="10">
        <f t="shared" si="0"/>
        <v>7.3980732431540748</v>
      </c>
      <c r="H16" s="223">
        <f>'Annuiteetgraafik INV'!F19</f>
        <v>11211.78</v>
      </c>
      <c r="I16" s="251"/>
      <c r="J16" s="136" t="s">
        <v>86</v>
      </c>
      <c r="K16" s="75"/>
      <c r="L16" s="75"/>
      <c r="M16" s="76"/>
    </row>
    <row r="17" spans="2:13" x14ac:dyDescent="0.25">
      <c r="B17" s="72"/>
      <c r="C17" s="73" t="s">
        <v>18</v>
      </c>
      <c r="D17" s="74"/>
      <c r="E17" s="131">
        <f t="shared" si="1"/>
        <v>7.511702800496195E-2</v>
      </c>
      <c r="F17" s="71">
        <f>'Annuiteetgraafik PP_lisa 6.2'!F15</f>
        <v>113.83985594151983</v>
      </c>
      <c r="G17" s="10">
        <f t="shared" si="0"/>
        <v>7.511702800496195E-2</v>
      </c>
      <c r="H17" s="71">
        <f>'Annuiteetgraafik PP_lisa 6.2'!F15</f>
        <v>113.83985594151983</v>
      </c>
      <c r="I17" s="251"/>
      <c r="J17" s="206" t="s">
        <v>92</v>
      </c>
      <c r="K17" s="75"/>
      <c r="L17" s="75"/>
      <c r="M17" s="76"/>
    </row>
    <row r="18" spans="2:13" ht="15" customHeight="1" x14ac:dyDescent="0.25">
      <c r="B18" s="9">
        <v>400</v>
      </c>
      <c r="C18" s="235" t="s">
        <v>19</v>
      </c>
      <c r="D18" s="236"/>
      <c r="E18" s="132">
        <v>3.15</v>
      </c>
      <c r="F18" s="71">
        <f>E18*$E$8</f>
        <v>4773.8249999999998</v>
      </c>
      <c r="G18" s="10">
        <f t="shared" si="0"/>
        <v>3.15</v>
      </c>
      <c r="H18" s="210">
        <f>F18</f>
        <v>4773.8249999999998</v>
      </c>
      <c r="I18" s="251"/>
      <c r="J18" s="247"/>
      <c r="K18" s="75"/>
      <c r="L18" s="75"/>
      <c r="M18" s="76"/>
    </row>
    <row r="19" spans="2:13" ht="15" customHeight="1" x14ac:dyDescent="0.25">
      <c r="B19" s="9">
        <v>400</v>
      </c>
      <c r="C19" s="235" t="s">
        <v>20</v>
      </c>
      <c r="D19" s="236"/>
      <c r="E19" s="10">
        <f>F19/$E$8</f>
        <v>0.34235940222808553</v>
      </c>
      <c r="F19" s="71">
        <v>518.84567407666361</v>
      </c>
      <c r="G19" s="222">
        <f t="shared" si="0"/>
        <v>0.34235940222808553</v>
      </c>
      <c r="H19" s="71">
        <f>F19</f>
        <v>518.84567407666361</v>
      </c>
      <c r="I19" s="252"/>
      <c r="J19" s="248"/>
      <c r="L19" s="75"/>
      <c r="M19" s="76"/>
    </row>
    <row r="20" spans="2:13" ht="15" customHeight="1" x14ac:dyDescent="0.25">
      <c r="B20" s="9">
        <v>100</v>
      </c>
      <c r="C20" s="44" t="s">
        <v>21</v>
      </c>
      <c r="D20" s="45"/>
      <c r="E20" s="10">
        <f>F20/$E$8</f>
        <v>0.38738356977895083</v>
      </c>
      <c r="F20" s="71">
        <v>587.07979999999998</v>
      </c>
      <c r="G20" s="220">
        <f t="shared" si="0"/>
        <v>0.39900507687231934</v>
      </c>
      <c r="H20" s="71">
        <f>F20*1.03</f>
        <v>604.69219399999997</v>
      </c>
      <c r="I20" s="237" t="s">
        <v>22</v>
      </c>
      <c r="J20" s="248"/>
      <c r="K20" s="75"/>
      <c r="L20" s="75"/>
      <c r="M20" s="76"/>
    </row>
    <row r="21" spans="2:13" ht="15" customHeight="1" x14ac:dyDescent="0.25">
      <c r="B21" s="9">
        <v>200</v>
      </c>
      <c r="C21" s="8" t="s">
        <v>23</v>
      </c>
      <c r="D21" s="37"/>
      <c r="E21" s="10">
        <v>1.22</v>
      </c>
      <c r="F21" s="71">
        <f>E8*$E$21</f>
        <v>1848.9099999999999</v>
      </c>
      <c r="G21" s="10">
        <f t="shared" si="0"/>
        <v>1.2565999999999999</v>
      </c>
      <c r="H21" s="210">
        <f>F21*1.03</f>
        <v>1904.3772999999999</v>
      </c>
      <c r="I21" s="238"/>
      <c r="J21" s="248"/>
      <c r="K21" s="75"/>
      <c r="L21" s="75"/>
      <c r="M21" s="76"/>
    </row>
    <row r="22" spans="2:13" ht="15" customHeight="1" x14ac:dyDescent="0.25">
      <c r="B22" s="9">
        <v>500</v>
      </c>
      <c r="C22" s="8" t="s">
        <v>24</v>
      </c>
      <c r="D22" s="37"/>
      <c r="E22" s="10">
        <v>0.01</v>
      </c>
      <c r="F22" s="71">
        <f>E22*$E$8</f>
        <v>15.155000000000001</v>
      </c>
      <c r="G22" s="10">
        <f t="shared" si="0"/>
        <v>1.0300000000000002E-2</v>
      </c>
      <c r="H22" s="71">
        <f>F22*1.03</f>
        <v>15.609650000000002</v>
      </c>
      <c r="I22" s="239"/>
      <c r="J22" s="249"/>
      <c r="K22" s="75"/>
      <c r="L22" s="75"/>
      <c r="M22" s="76"/>
    </row>
    <row r="23" spans="2:13" x14ac:dyDescent="0.25">
      <c r="B23" s="11"/>
      <c r="C23" s="12" t="s">
        <v>25</v>
      </c>
      <c r="D23" s="12"/>
      <c r="E23" s="13">
        <f>SUM(E13:E22)</f>
        <v>14.227222256692963</v>
      </c>
      <c r="F23" s="42">
        <f>SUM(F13:F22)</f>
        <v>21561.355330018181</v>
      </c>
      <c r="G23" s="211">
        <f>SUM(G13:G22)</f>
        <v>14.275743763786332</v>
      </c>
      <c r="H23" s="42">
        <f>SUM(H13:H22)</f>
        <v>21634.889674018181</v>
      </c>
      <c r="I23" s="39"/>
      <c r="J23" s="14"/>
      <c r="K23" s="75"/>
      <c r="L23" s="75"/>
      <c r="M23" s="76"/>
    </row>
    <row r="24" spans="2:13" ht="15.75" thickBot="1" x14ac:dyDescent="0.3">
      <c r="B24" s="15"/>
      <c r="C24" s="16"/>
      <c r="D24" s="16"/>
      <c r="E24" s="17"/>
      <c r="F24" s="47"/>
      <c r="G24" s="212"/>
      <c r="H24" s="47"/>
      <c r="I24" s="51"/>
      <c r="J24" s="18"/>
      <c r="K24" s="75"/>
      <c r="L24" s="75"/>
      <c r="M24" s="76"/>
    </row>
    <row r="25" spans="2:13" ht="17.25" x14ac:dyDescent="0.25">
      <c r="B25" s="19" t="s">
        <v>26</v>
      </c>
      <c r="C25" s="12"/>
      <c r="D25" s="12"/>
      <c r="E25" s="20" t="s">
        <v>9</v>
      </c>
      <c r="F25" s="46" t="s">
        <v>10</v>
      </c>
      <c r="G25" s="6" t="s">
        <v>9</v>
      </c>
      <c r="H25" s="41" t="s">
        <v>10</v>
      </c>
      <c r="I25" s="48" t="s">
        <v>11</v>
      </c>
      <c r="J25" s="21" t="s">
        <v>12</v>
      </c>
      <c r="K25" s="75"/>
      <c r="L25" s="75"/>
      <c r="M25" s="76"/>
    </row>
    <row r="26" spans="2:13" ht="15.75" customHeight="1" x14ac:dyDescent="0.25">
      <c r="B26" s="9">
        <v>300</v>
      </c>
      <c r="C26" s="236" t="s">
        <v>27</v>
      </c>
      <c r="D26" s="240"/>
      <c r="E26" s="122">
        <f>F26/$E$8</f>
        <v>1.2320026393929395</v>
      </c>
      <c r="F26" s="123">
        <v>1867.1</v>
      </c>
      <c r="G26" s="122">
        <f>H26/$E$8</f>
        <v>1.2319807984163642</v>
      </c>
      <c r="H26" s="213">
        <v>1867.0669</v>
      </c>
      <c r="I26" s="116" t="s">
        <v>28</v>
      </c>
      <c r="J26" s="244" t="s">
        <v>29</v>
      </c>
      <c r="K26" s="117"/>
      <c r="L26" s="75"/>
      <c r="M26" s="76"/>
    </row>
    <row r="27" spans="2:13" ht="15" customHeight="1" x14ac:dyDescent="0.25">
      <c r="B27" s="9">
        <v>600</v>
      </c>
      <c r="C27" s="8" t="s">
        <v>30</v>
      </c>
      <c r="D27" s="37"/>
      <c r="E27" s="122"/>
      <c r="F27" s="123"/>
      <c r="G27" s="122"/>
      <c r="H27" s="214"/>
      <c r="I27" s="241" t="s">
        <v>31</v>
      </c>
      <c r="J27" s="245"/>
      <c r="K27" s="117"/>
      <c r="L27" s="75"/>
      <c r="M27" s="76"/>
    </row>
    <row r="28" spans="2:13" ht="15" customHeight="1" x14ac:dyDescent="0.25">
      <c r="B28" s="9"/>
      <c r="C28" s="8">
        <v>610</v>
      </c>
      <c r="D28" s="37" t="s">
        <v>32</v>
      </c>
      <c r="E28" s="122">
        <f>F28/$E$8</f>
        <v>1.9824876278455956</v>
      </c>
      <c r="F28" s="224">
        <v>3004.46</v>
      </c>
      <c r="G28" s="225">
        <f>H28/$E$8</f>
        <v>1.7513155917763115</v>
      </c>
      <c r="H28" s="226">
        <v>2654.118779337</v>
      </c>
      <c r="I28" s="242"/>
      <c r="J28" s="245"/>
      <c r="K28" s="117"/>
      <c r="L28" s="75"/>
      <c r="M28" s="76"/>
    </row>
    <row r="29" spans="2:13" x14ac:dyDescent="0.25">
      <c r="B29" s="9"/>
      <c r="C29" s="8">
        <v>620</v>
      </c>
      <c r="D29" s="37" t="s">
        <v>33</v>
      </c>
      <c r="E29" s="122">
        <f t="shared" ref="E29:E30" si="2">F29/$E$8</f>
        <v>0.74101616628175515</v>
      </c>
      <c r="F29" s="227">
        <v>1123.01</v>
      </c>
      <c r="G29" s="228">
        <f>H29/$E$8</f>
        <v>0.50810122905443755</v>
      </c>
      <c r="H29" s="224">
        <v>770.02741263200005</v>
      </c>
      <c r="I29" s="242"/>
      <c r="J29" s="245"/>
      <c r="K29" s="117"/>
      <c r="L29" s="75"/>
      <c r="M29" s="76"/>
    </row>
    <row r="30" spans="2:13" x14ac:dyDescent="0.25">
      <c r="B30" s="9"/>
      <c r="C30" s="8">
        <v>630</v>
      </c>
      <c r="D30" s="37" t="s">
        <v>34</v>
      </c>
      <c r="E30" s="122">
        <f t="shared" si="2"/>
        <v>6.7687231936654574E-2</v>
      </c>
      <c r="F30" s="224">
        <v>102.58</v>
      </c>
      <c r="G30" s="229">
        <f>H30/$E$8</f>
        <v>7.2006770326624878E-2</v>
      </c>
      <c r="H30" s="230">
        <v>109.12626043</v>
      </c>
      <c r="I30" s="243"/>
      <c r="J30" s="246"/>
      <c r="K30" s="117"/>
      <c r="L30" s="75"/>
      <c r="M30" s="76"/>
    </row>
    <row r="31" spans="2:13" ht="15.75" customHeight="1" x14ac:dyDescent="0.25">
      <c r="B31" s="9">
        <v>700</v>
      </c>
      <c r="C31" s="236" t="s">
        <v>35</v>
      </c>
      <c r="D31" s="240"/>
      <c r="E31" s="124" t="s">
        <v>36</v>
      </c>
      <c r="F31" s="125" t="s">
        <v>36</v>
      </c>
      <c r="G31" s="124" t="s">
        <v>36</v>
      </c>
      <c r="H31" s="215" t="s">
        <v>36</v>
      </c>
      <c r="I31" s="116"/>
      <c r="J31" s="118" t="s">
        <v>37</v>
      </c>
      <c r="K31" s="117"/>
      <c r="L31" s="75"/>
      <c r="M31" s="76"/>
    </row>
    <row r="32" spans="2:13" ht="15" customHeight="1" thickBot="1" x14ac:dyDescent="0.3">
      <c r="B32" s="22"/>
      <c r="C32" s="23" t="s">
        <v>38</v>
      </c>
      <c r="D32" s="23"/>
      <c r="E32" s="126">
        <f>SUM(E26:E31)</f>
        <v>4.0231936654569447</v>
      </c>
      <c r="F32" s="127">
        <f>SUM(F26:F31)</f>
        <v>6097.15</v>
      </c>
      <c r="G32" s="216">
        <f>SUM(G26:G31)</f>
        <v>3.563404389573738</v>
      </c>
      <c r="H32" s="217">
        <f>SUM(H26:H31)</f>
        <v>5400.3393523989998</v>
      </c>
      <c r="I32" s="40"/>
      <c r="J32" s="24"/>
      <c r="K32" s="75"/>
      <c r="L32" s="75"/>
      <c r="M32" s="76"/>
    </row>
    <row r="33" spans="2:11" ht="17.25" customHeight="1" x14ac:dyDescent="0.25">
      <c r="B33" s="25"/>
      <c r="C33" s="4"/>
      <c r="D33" s="4"/>
      <c r="E33" s="26"/>
      <c r="F33" s="27"/>
      <c r="G33" s="26"/>
      <c r="H33" s="27"/>
      <c r="I33" s="28"/>
      <c r="K33" s="130"/>
    </row>
    <row r="34" spans="2:11" ht="15" customHeight="1" x14ac:dyDescent="0.25">
      <c r="B34" s="232" t="s">
        <v>39</v>
      </c>
      <c r="C34" s="232"/>
      <c r="D34" s="232"/>
      <c r="E34" s="26">
        <f>E32+E23</f>
        <v>18.250415922149909</v>
      </c>
      <c r="F34" s="27">
        <f>ROUND(F32+F23,2)</f>
        <v>27658.51</v>
      </c>
      <c r="G34" s="26">
        <f>G32+G23</f>
        <v>17.839148153360071</v>
      </c>
      <c r="H34" s="27">
        <f>ROUND(H32+H23,2)</f>
        <v>27035.23</v>
      </c>
      <c r="I34" s="28"/>
      <c r="K34" s="75"/>
    </row>
    <row r="35" spans="2:11" x14ac:dyDescent="0.25">
      <c r="B35" s="25" t="s">
        <v>40</v>
      </c>
      <c r="C35" s="204"/>
      <c r="D35" s="29">
        <v>0.2</v>
      </c>
      <c r="E35" s="65">
        <f>E34*D35</f>
        <v>3.6500831844299819</v>
      </c>
      <c r="F35" s="27">
        <f>ROUND(F34*D35,2)</f>
        <v>5531.7</v>
      </c>
      <c r="G35" s="65">
        <f>G34*D35</f>
        <v>3.5678296306720143</v>
      </c>
      <c r="H35" s="27">
        <f>ROUND(H34*D35,2)</f>
        <v>5407.05</v>
      </c>
      <c r="K35" s="75"/>
    </row>
    <row r="36" spans="2:11" x14ac:dyDescent="0.25">
      <c r="B36" s="4" t="s">
        <v>41</v>
      </c>
      <c r="C36" s="4"/>
      <c r="D36" s="4"/>
      <c r="E36" s="26">
        <f>E35+E34</f>
        <v>21.90049910657989</v>
      </c>
      <c r="F36" s="27">
        <f>F35+F34</f>
        <v>33190.21</v>
      </c>
      <c r="G36" s="26">
        <f>G35+G34</f>
        <v>21.406977784032087</v>
      </c>
      <c r="H36" s="27">
        <f>H35+H34</f>
        <v>32442.28</v>
      </c>
      <c r="I36" s="28"/>
    </row>
    <row r="37" spans="2:11" x14ac:dyDescent="0.25">
      <c r="B37" s="4" t="s">
        <v>42</v>
      </c>
      <c r="C37" s="4"/>
      <c r="D37" s="4"/>
      <c r="E37" s="30" t="s">
        <v>90</v>
      </c>
      <c r="F37" s="27">
        <f>F34*3</f>
        <v>82975.53</v>
      </c>
      <c r="G37" s="30" t="s">
        <v>85</v>
      </c>
      <c r="H37" s="27">
        <f>H34*12</f>
        <v>324422.76</v>
      </c>
      <c r="I37" s="31"/>
      <c r="J37" s="32"/>
      <c r="K37" s="75"/>
    </row>
    <row r="38" spans="2:11" ht="15.75" thickBot="1" x14ac:dyDescent="0.3">
      <c r="B38" s="4" t="s">
        <v>44</v>
      </c>
      <c r="C38" s="4"/>
      <c r="D38" s="4"/>
      <c r="E38" s="33" t="s">
        <v>90</v>
      </c>
      <c r="F38" s="34">
        <f>F36*3</f>
        <v>99570.63</v>
      </c>
      <c r="G38" s="33" t="s">
        <v>85</v>
      </c>
      <c r="H38" s="34">
        <f>H36*12</f>
        <v>389307.36</v>
      </c>
      <c r="I38" s="35"/>
      <c r="J38" s="36"/>
      <c r="K38" s="75"/>
    </row>
    <row r="39" spans="2:11" ht="15.75" x14ac:dyDescent="0.25">
      <c r="B39" s="233"/>
      <c r="C39" s="233"/>
      <c r="D39" s="233"/>
      <c r="E39" s="233"/>
      <c r="F39" s="233"/>
      <c r="G39" s="205"/>
      <c r="H39" s="205"/>
      <c r="I39" s="205"/>
      <c r="J39" s="2"/>
    </row>
    <row r="40" spans="2:11" ht="52.5" customHeight="1" x14ac:dyDescent="0.25">
      <c r="B40" s="231" t="s">
        <v>45</v>
      </c>
      <c r="C40" s="231"/>
      <c r="D40" s="231"/>
      <c r="E40" s="231"/>
      <c r="F40" s="231"/>
      <c r="G40" s="231"/>
      <c r="H40" s="231"/>
      <c r="I40" s="231"/>
      <c r="J40" s="231"/>
    </row>
    <row r="41" spans="2:11" ht="15.75" x14ac:dyDescent="0.25">
      <c r="B41" s="66"/>
      <c r="C41" s="2"/>
      <c r="D41" s="2"/>
      <c r="E41" s="2"/>
      <c r="F41" s="2"/>
      <c r="G41" s="2"/>
      <c r="H41" s="2"/>
      <c r="I41" s="2"/>
      <c r="J41" s="2"/>
    </row>
    <row r="42" spans="2:11" ht="15.75" x14ac:dyDescent="0.25">
      <c r="B42" s="2"/>
      <c r="C42" s="2"/>
      <c r="D42" s="2"/>
      <c r="E42" s="2"/>
      <c r="F42" s="2"/>
      <c r="G42" s="2"/>
      <c r="H42" s="2"/>
      <c r="I42" s="2"/>
      <c r="J42" s="2"/>
    </row>
    <row r="43" spans="2:11" x14ac:dyDescent="0.25">
      <c r="B43" s="4" t="s">
        <v>46</v>
      </c>
      <c r="C43" s="4"/>
      <c r="D43" s="4"/>
      <c r="E43" s="4" t="s">
        <v>47</v>
      </c>
    </row>
    <row r="45" spans="2:11" x14ac:dyDescent="0.25">
      <c r="B45" s="50" t="s">
        <v>48</v>
      </c>
      <c r="C45" s="50"/>
      <c r="D45" s="50"/>
      <c r="E45" s="50" t="s">
        <v>48</v>
      </c>
      <c r="F45" s="50"/>
      <c r="G45" s="50"/>
      <c r="H45" s="50"/>
      <c r="I45" s="50"/>
    </row>
    <row r="46" spans="2:11" ht="15.75" x14ac:dyDescent="0.25">
      <c r="B46" s="2"/>
      <c r="C46" s="2"/>
      <c r="D46" s="2"/>
      <c r="E46" s="2"/>
      <c r="F46" s="2"/>
      <c r="G46" s="2"/>
      <c r="H46" s="2"/>
      <c r="I46" s="2"/>
      <c r="J46" s="2"/>
    </row>
  </sheetData>
  <mergeCells count="15">
    <mergeCell ref="B40:J40"/>
    <mergeCell ref="B34:D34"/>
    <mergeCell ref="B39:F39"/>
    <mergeCell ref="A3:J3"/>
    <mergeCell ref="C18:D18"/>
    <mergeCell ref="I20:I22"/>
    <mergeCell ref="C26:D26"/>
    <mergeCell ref="C19:D19"/>
    <mergeCell ref="C31:D31"/>
    <mergeCell ref="I27:I30"/>
    <mergeCell ref="J26:J30"/>
    <mergeCell ref="J18:J22"/>
    <mergeCell ref="I13:I19"/>
    <mergeCell ref="E11:F11"/>
    <mergeCell ref="G11:H11"/>
  </mergeCells>
  <pageMargins left="0.7" right="0.7" top="0.75" bottom="0.75" header="0.3" footer="0.3"/>
  <pageSetup paperSize="9" orientation="portrait" r:id="rId1"/>
  <ignoredErrors>
    <ignoredError sqref="F34:G34 F13:F17 G13:G17"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6"/>
  <sheetViews>
    <sheetView workbookViewId="0">
      <selection activeCell="B4" sqref="B4"/>
    </sheetView>
  </sheetViews>
  <sheetFormatPr defaultColWidth="9.140625" defaultRowHeight="15" x14ac:dyDescent="0.25"/>
  <cols>
    <col min="1" max="1" width="9.140625" style="56" customWidth="1"/>
    <col min="2" max="2" width="7.85546875" style="56" customWidth="1"/>
    <col min="3" max="3" width="14.7109375" style="56" customWidth="1"/>
    <col min="4" max="4" width="14.28515625" style="56" customWidth="1"/>
    <col min="5" max="7" width="14.7109375" style="56" customWidth="1"/>
    <col min="8" max="10" width="9.140625" style="56"/>
    <col min="11" max="11" width="11" style="56" customWidth="1"/>
    <col min="12" max="16384" width="9.140625" style="56"/>
  </cols>
  <sheetData>
    <row r="1" spans="1:16" x14ac:dyDescent="0.25">
      <c r="A1" s="77"/>
      <c r="B1" s="77"/>
      <c r="C1" s="77"/>
      <c r="D1" s="77"/>
      <c r="E1" s="77"/>
      <c r="F1" s="77"/>
      <c r="G1" s="78"/>
    </row>
    <row r="2" spans="1:16" x14ac:dyDescent="0.25">
      <c r="A2" s="77"/>
      <c r="B2" s="77"/>
      <c r="C2" s="77"/>
      <c r="D2" s="77"/>
      <c r="E2" s="77"/>
      <c r="F2" s="79"/>
      <c r="G2" s="80"/>
    </row>
    <row r="3" spans="1:16" x14ac:dyDescent="0.25">
      <c r="A3" s="77"/>
      <c r="B3" s="77"/>
      <c r="C3" s="77"/>
      <c r="D3" s="77"/>
      <c r="E3" s="77"/>
      <c r="F3" s="79"/>
      <c r="G3" s="80"/>
      <c r="K3" s="104" t="s">
        <v>1</v>
      </c>
      <c r="L3" s="104" t="s">
        <v>49</v>
      </c>
      <c r="M3" s="96"/>
    </row>
    <row r="4" spans="1:16" ht="21" x14ac:dyDescent="0.35">
      <c r="A4" s="77"/>
      <c r="B4" s="81" t="s">
        <v>50</v>
      </c>
      <c r="C4" s="77"/>
      <c r="D4" s="77"/>
      <c r="E4" s="82"/>
      <c r="F4" s="83"/>
      <c r="G4" s="77"/>
      <c r="K4" s="105" t="s">
        <v>51</v>
      </c>
      <c r="L4" s="106">
        <v>1515.5</v>
      </c>
      <c r="M4" s="107">
        <f>L4/$L$9</f>
        <v>0.93815773183112539</v>
      </c>
      <c r="N4" s="99"/>
      <c r="O4" s="98"/>
    </row>
    <row r="5" spans="1:16" x14ac:dyDescent="0.25">
      <c r="A5" s="77"/>
      <c r="B5" s="77"/>
      <c r="C5" s="77"/>
      <c r="D5" s="77"/>
      <c r="E5" s="77"/>
      <c r="F5" s="83"/>
      <c r="G5" s="77"/>
      <c r="K5" s="105" t="s">
        <v>52</v>
      </c>
      <c r="L5" s="106">
        <v>0</v>
      </c>
      <c r="M5" s="107">
        <f>L5/$L$9</f>
        <v>0</v>
      </c>
      <c r="N5" s="97"/>
      <c r="O5" s="98"/>
    </row>
    <row r="6" spans="1:16" x14ac:dyDescent="0.25">
      <c r="A6" s="77"/>
      <c r="B6" s="84" t="s">
        <v>53</v>
      </c>
      <c r="C6" s="85"/>
      <c r="D6" s="86"/>
      <c r="E6" s="87">
        <v>44317</v>
      </c>
      <c r="F6" s="88"/>
      <c r="G6" s="256"/>
      <c r="H6" s="257"/>
      <c r="I6" s="257"/>
      <c r="J6" s="257"/>
      <c r="K6" s="105" t="s">
        <v>54</v>
      </c>
      <c r="L6" s="106">
        <v>0</v>
      </c>
      <c r="M6" s="107">
        <f>L6/$L$9</f>
        <v>0</v>
      </c>
      <c r="N6" s="59"/>
      <c r="O6" s="59"/>
    </row>
    <row r="7" spans="1:16" x14ac:dyDescent="0.25">
      <c r="A7" s="77"/>
      <c r="B7" s="89" t="s">
        <v>55</v>
      </c>
      <c r="C7" s="55"/>
      <c r="E7" s="57">
        <v>360</v>
      </c>
      <c r="F7" s="90" t="s">
        <v>43</v>
      </c>
      <c r="G7" s="256"/>
      <c r="H7" s="257"/>
      <c r="I7" s="257"/>
      <c r="J7" s="257"/>
      <c r="K7" s="105" t="s">
        <v>56</v>
      </c>
      <c r="L7" s="106">
        <v>0</v>
      </c>
      <c r="M7" s="107">
        <f>L7/$L$9</f>
        <v>0</v>
      </c>
      <c r="N7" s="61"/>
      <c r="O7" s="61"/>
    </row>
    <row r="8" spans="1:16" x14ac:dyDescent="0.25">
      <c r="A8" s="77"/>
      <c r="B8" s="89" t="s">
        <v>57</v>
      </c>
      <c r="C8" s="55"/>
      <c r="D8" s="63">
        <f>E6-1</f>
        <v>44316</v>
      </c>
      <c r="E8" s="134">
        <v>252767</v>
      </c>
      <c r="F8" s="90" t="s">
        <v>58</v>
      </c>
      <c r="G8" s="77"/>
      <c r="K8" s="105" t="s">
        <v>59</v>
      </c>
      <c r="L8" s="106">
        <v>0</v>
      </c>
      <c r="M8" s="107">
        <f>L8/$L$9</f>
        <v>0</v>
      </c>
      <c r="N8" s="61"/>
      <c r="O8" s="61"/>
    </row>
    <row r="9" spans="1:16" x14ac:dyDescent="0.25">
      <c r="A9" s="77"/>
      <c r="B9" s="89" t="s">
        <v>57</v>
      </c>
      <c r="C9" s="55"/>
      <c r="D9" s="63">
        <f>EDATE(D8,E7)</f>
        <v>55273</v>
      </c>
      <c r="E9" s="134">
        <v>61000</v>
      </c>
      <c r="F9" s="90" t="s">
        <v>58</v>
      </c>
      <c r="G9" s="77"/>
      <c r="K9" s="108" t="s">
        <v>60</v>
      </c>
      <c r="L9" s="109">
        <v>1615.4</v>
      </c>
      <c r="M9" s="108"/>
      <c r="N9" s="61"/>
      <c r="O9" s="61"/>
    </row>
    <row r="10" spans="1:16" x14ac:dyDescent="0.25">
      <c r="A10" s="77"/>
      <c r="B10" s="89" t="s">
        <v>61</v>
      </c>
      <c r="C10" s="55"/>
      <c r="E10" s="115">
        <f>M4</f>
        <v>0.93815773183112539</v>
      </c>
      <c r="F10" s="90"/>
      <c r="G10" s="77"/>
      <c r="M10" s="62"/>
      <c r="N10" s="62"/>
      <c r="O10" s="62"/>
    </row>
    <row r="11" spans="1:16" x14ac:dyDescent="0.25">
      <c r="A11" s="77"/>
      <c r="B11" s="89" t="s">
        <v>62</v>
      </c>
      <c r="C11" s="55"/>
      <c r="E11" s="64">
        <f>ROUND(E8*E10,2)</f>
        <v>237135.32</v>
      </c>
      <c r="F11" s="90" t="s">
        <v>58</v>
      </c>
      <c r="G11" s="77"/>
      <c r="M11" s="62"/>
      <c r="N11" s="62"/>
      <c r="O11" s="62"/>
    </row>
    <row r="12" spans="1:16" x14ac:dyDescent="0.25">
      <c r="A12" s="77"/>
      <c r="B12" s="89" t="s">
        <v>63</v>
      </c>
      <c r="C12" s="55"/>
      <c r="E12" s="64">
        <f>ROUND(E9*E10,2)</f>
        <v>57227.62</v>
      </c>
      <c r="F12" s="90" t="s">
        <v>58</v>
      </c>
      <c r="G12" s="77"/>
      <c r="K12" s="60"/>
      <c r="L12" s="60"/>
      <c r="M12" s="61"/>
      <c r="N12" s="61"/>
      <c r="O12" s="61"/>
      <c r="P12" s="62"/>
    </row>
    <row r="13" spans="1:16" x14ac:dyDescent="0.25">
      <c r="A13" s="77"/>
      <c r="B13" s="100" t="s">
        <v>64</v>
      </c>
      <c r="C13" s="101"/>
      <c r="D13" s="102"/>
      <c r="E13" s="103">
        <v>3.9E-2</v>
      </c>
      <c r="F13" s="91"/>
      <c r="G13" s="92"/>
      <c r="K13" s="60"/>
      <c r="L13" s="60"/>
      <c r="M13" s="61"/>
      <c r="N13" s="61"/>
      <c r="O13" s="61"/>
      <c r="P13" s="62"/>
    </row>
    <row r="14" spans="1:16" x14ac:dyDescent="0.25">
      <c r="A14" s="77"/>
      <c r="B14" s="57"/>
      <c r="C14" s="55"/>
      <c r="E14" s="58"/>
      <c r="F14" s="57"/>
      <c r="G14" s="92"/>
      <c r="K14" s="60"/>
      <c r="L14" s="60"/>
      <c r="M14" s="61"/>
      <c r="N14" s="61"/>
      <c r="O14" s="61"/>
      <c r="P14" s="62"/>
    </row>
    <row r="15" spans="1:16" x14ac:dyDescent="0.25">
      <c r="K15" s="60"/>
      <c r="L15" s="203"/>
      <c r="M15" s="61"/>
      <c r="N15" s="61"/>
      <c r="O15" s="61"/>
      <c r="P15" s="62"/>
    </row>
    <row r="16" spans="1:16" ht="15.75" thickBot="1" x14ac:dyDescent="0.3">
      <c r="A16" s="93" t="s">
        <v>65</v>
      </c>
      <c r="B16" s="93" t="s">
        <v>66</v>
      </c>
      <c r="C16" s="93" t="s">
        <v>67</v>
      </c>
      <c r="D16" s="93" t="s">
        <v>68</v>
      </c>
      <c r="E16" s="93" t="s">
        <v>69</v>
      </c>
      <c r="F16" s="93" t="s">
        <v>70</v>
      </c>
      <c r="G16" s="93" t="s">
        <v>71</v>
      </c>
      <c r="K16" s="60"/>
      <c r="L16" s="60"/>
      <c r="M16" s="61"/>
      <c r="N16" s="61"/>
      <c r="O16" s="61"/>
      <c r="P16" s="62"/>
    </row>
    <row r="17" spans="1:16" x14ac:dyDescent="0.25">
      <c r="A17" s="94">
        <f>E6</f>
        <v>44317</v>
      </c>
      <c r="B17" s="55">
        <v>1</v>
      </c>
      <c r="C17" s="83">
        <f>E11</f>
        <v>237135.32</v>
      </c>
      <c r="D17" s="95">
        <f>ROUND(C17*$E$13/12,2)</f>
        <v>770.69</v>
      </c>
      <c r="E17" s="95">
        <f>F17-D17</f>
        <v>263.86999999999989</v>
      </c>
      <c r="F17" s="95">
        <f>ROUND(PMT($E$13/12,E7,-E11,E12),2)</f>
        <v>1034.56</v>
      </c>
      <c r="G17" s="95">
        <f>C17-E17</f>
        <v>236871.45</v>
      </c>
      <c r="K17" s="60"/>
      <c r="L17" s="60"/>
      <c r="M17" s="61"/>
      <c r="N17" s="61"/>
      <c r="O17" s="61"/>
      <c r="P17" s="62"/>
    </row>
    <row r="18" spans="1:16" x14ac:dyDescent="0.25">
      <c r="A18" s="94">
        <f>EDATE(A17,1)</f>
        <v>44348</v>
      </c>
      <c r="B18" s="55">
        <v>2</v>
      </c>
      <c r="C18" s="83">
        <f>G17</f>
        <v>236871.45</v>
      </c>
      <c r="D18" s="95">
        <f t="shared" ref="D18:D75" si="0">ROUND(C18*$E$13/12,2)</f>
        <v>769.83</v>
      </c>
      <c r="E18" s="95">
        <f>F18-D18</f>
        <v>264.7299999999999</v>
      </c>
      <c r="F18" s="95">
        <f>F17</f>
        <v>1034.56</v>
      </c>
      <c r="G18" s="95">
        <f t="shared" ref="G18:G75" si="1">C18-E18</f>
        <v>236606.72</v>
      </c>
      <c r="K18" s="60"/>
      <c r="L18" s="60"/>
      <c r="M18" s="61"/>
      <c r="N18" s="61"/>
      <c r="O18" s="61"/>
      <c r="P18" s="62"/>
    </row>
    <row r="19" spans="1:16" x14ac:dyDescent="0.25">
      <c r="A19" s="94">
        <f>EDATE(A18,1)</f>
        <v>44378</v>
      </c>
      <c r="B19" s="55">
        <v>3</v>
      </c>
      <c r="C19" s="83">
        <f>G18</f>
        <v>236606.72</v>
      </c>
      <c r="D19" s="95">
        <f t="shared" si="0"/>
        <v>768.97</v>
      </c>
      <c r="E19" s="95">
        <f>F19-D19</f>
        <v>265.58999999999992</v>
      </c>
      <c r="F19" s="95">
        <f t="shared" ref="F19:F82" si="2">F18</f>
        <v>1034.56</v>
      </c>
      <c r="G19" s="95">
        <f t="shared" si="1"/>
        <v>236341.13</v>
      </c>
      <c r="K19" s="60"/>
      <c r="L19" s="60"/>
      <c r="M19" s="61"/>
      <c r="N19" s="61"/>
      <c r="O19" s="61"/>
      <c r="P19" s="62"/>
    </row>
    <row r="20" spans="1:16" x14ac:dyDescent="0.25">
      <c r="A20" s="94">
        <f t="shared" ref="A20:A83" si="3">EDATE(A19,1)</f>
        <v>44409</v>
      </c>
      <c r="B20" s="55">
        <v>4</v>
      </c>
      <c r="C20" s="83">
        <f t="shared" ref="C20:C75" si="4">G19</f>
        <v>236341.13</v>
      </c>
      <c r="D20" s="95">
        <f t="shared" si="0"/>
        <v>768.11</v>
      </c>
      <c r="E20" s="95">
        <f t="shared" ref="E20:E75" si="5">F20-D20</f>
        <v>266.44999999999993</v>
      </c>
      <c r="F20" s="95">
        <f t="shared" si="2"/>
        <v>1034.56</v>
      </c>
      <c r="G20" s="95">
        <f t="shared" si="1"/>
        <v>236074.68</v>
      </c>
      <c r="K20" s="60"/>
      <c r="L20" s="60"/>
      <c r="M20" s="61"/>
      <c r="N20" s="61"/>
      <c r="O20" s="61"/>
      <c r="P20" s="62"/>
    </row>
    <row r="21" spans="1:16" x14ac:dyDescent="0.25">
      <c r="A21" s="94">
        <f t="shared" si="3"/>
        <v>44440</v>
      </c>
      <c r="B21" s="55">
        <v>5</v>
      </c>
      <c r="C21" s="83">
        <f t="shared" si="4"/>
        <v>236074.68</v>
      </c>
      <c r="D21" s="95">
        <f t="shared" si="0"/>
        <v>767.24</v>
      </c>
      <c r="E21" s="95">
        <f t="shared" si="5"/>
        <v>267.31999999999994</v>
      </c>
      <c r="F21" s="95">
        <f t="shared" si="2"/>
        <v>1034.56</v>
      </c>
      <c r="G21" s="95">
        <f t="shared" si="1"/>
        <v>235807.35999999999</v>
      </c>
      <c r="K21" s="60"/>
      <c r="L21" s="60"/>
      <c r="M21" s="61"/>
      <c r="N21" s="61"/>
      <c r="O21" s="61"/>
      <c r="P21" s="62"/>
    </row>
    <row r="22" spans="1:16" x14ac:dyDescent="0.25">
      <c r="A22" s="94">
        <f t="shared" si="3"/>
        <v>44470</v>
      </c>
      <c r="B22" s="55">
        <v>6</v>
      </c>
      <c r="C22" s="83">
        <f t="shared" si="4"/>
        <v>235807.35999999999</v>
      </c>
      <c r="D22" s="95">
        <f t="shared" si="0"/>
        <v>766.37</v>
      </c>
      <c r="E22" s="95">
        <f t="shared" si="5"/>
        <v>268.18999999999994</v>
      </c>
      <c r="F22" s="95">
        <f t="shared" si="2"/>
        <v>1034.56</v>
      </c>
      <c r="G22" s="95">
        <f t="shared" si="1"/>
        <v>235539.16999999998</v>
      </c>
      <c r="K22" s="60"/>
      <c r="L22" s="60"/>
      <c r="M22" s="61"/>
      <c r="N22" s="61"/>
      <c r="O22" s="61"/>
      <c r="P22" s="62"/>
    </row>
    <row r="23" spans="1:16" x14ac:dyDescent="0.25">
      <c r="A23" s="94">
        <f t="shared" si="3"/>
        <v>44501</v>
      </c>
      <c r="B23" s="55">
        <v>7</v>
      </c>
      <c r="C23" s="83">
        <f t="shared" si="4"/>
        <v>235539.16999999998</v>
      </c>
      <c r="D23" s="95">
        <f t="shared" si="0"/>
        <v>765.5</v>
      </c>
      <c r="E23" s="95">
        <f t="shared" si="5"/>
        <v>269.05999999999995</v>
      </c>
      <c r="F23" s="95">
        <f t="shared" si="2"/>
        <v>1034.56</v>
      </c>
      <c r="G23" s="95">
        <f t="shared" si="1"/>
        <v>235270.11</v>
      </c>
      <c r="K23" s="60"/>
      <c r="L23" s="60"/>
      <c r="M23" s="61"/>
      <c r="N23" s="61"/>
      <c r="O23" s="61"/>
      <c r="P23" s="62"/>
    </row>
    <row r="24" spans="1:16" x14ac:dyDescent="0.25">
      <c r="A24" s="94">
        <f>EDATE(A23,1)</f>
        <v>44531</v>
      </c>
      <c r="B24" s="55">
        <v>8</v>
      </c>
      <c r="C24" s="83">
        <f t="shared" si="4"/>
        <v>235270.11</v>
      </c>
      <c r="D24" s="95">
        <f t="shared" si="0"/>
        <v>764.63</v>
      </c>
      <c r="E24" s="95">
        <f t="shared" si="5"/>
        <v>269.92999999999995</v>
      </c>
      <c r="F24" s="95">
        <f t="shared" si="2"/>
        <v>1034.56</v>
      </c>
      <c r="G24" s="95">
        <f t="shared" si="1"/>
        <v>235000.18</v>
      </c>
      <c r="K24" s="60"/>
      <c r="L24" s="60"/>
      <c r="M24" s="61"/>
      <c r="N24" s="61"/>
      <c r="O24" s="61"/>
      <c r="P24" s="62"/>
    </row>
    <row r="25" spans="1:16" x14ac:dyDescent="0.25">
      <c r="A25" s="94">
        <f t="shared" si="3"/>
        <v>44562</v>
      </c>
      <c r="B25" s="55">
        <v>9</v>
      </c>
      <c r="C25" s="83">
        <f t="shared" si="4"/>
        <v>235000.18</v>
      </c>
      <c r="D25" s="95">
        <f t="shared" si="0"/>
        <v>763.75</v>
      </c>
      <c r="E25" s="95">
        <f t="shared" si="5"/>
        <v>270.80999999999995</v>
      </c>
      <c r="F25" s="95">
        <f t="shared" si="2"/>
        <v>1034.56</v>
      </c>
      <c r="G25" s="95">
        <f t="shared" si="1"/>
        <v>234729.37</v>
      </c>
      <c r="K25" s="60"/>
      <c r="L25" s="60"/>
      <c r="M25" s="61"/>
      <c r="N25" s="61"/>
      <c r="O25" s="61"/>
      <c r="P25" s="62"/>
    </row>
    <row r="26" spans="1:16" x14ac:dyDescent="0.25">
      <c r="A26" s="94">
        <f t="shared" si="3"/>
        <v>44593</v>
      </c>
      <c r="B26" s="55">
        <v>10</v>
      </c>
      <c r="C26" s="83">
        <f t="shared" si="4"/>
        <v>234729.37</v>
      </c>
      <c r="D26" s="95">
        <f t="shared" si="0"/>
        <v>762.87</v>
      </c>
      <c r="E26" s="95">
        <f t="shared" si="5"/>
        <v>271.68999999999994</v>
      </c>
      <c r="F26" s="95">
        <f t="shared" si="2"/>
        <v>1034.56</v>
      </c>
      <c r="G26" s="95">
        <f t="shared" si="1"/>
        <v>234457.68</v>
      </c>
      <c r="K26" s="60"/>
      <c r="L26" s="60"/>
      <c r="M26" s="61"/>
      <c r="N26" s="61"/>
      <c r="O26" s="61"/>
      <c r="P26" s="62"/>
    </row>
    <row r="27" spans="1:16" x14ac:dyDescent="0.25">
      <c r="A27" s="94">
        <f t="shared" si="3"/>
        <v>44621</v>
      </c>
      <c r="B27" s="55">
        <v>11</v>
      </c>
      <c r="C27" s="83">
        <f t="shared" si="4"/>
        <v>234457.68</v>
      </c>
      <c r="D27" s="95">
        <f t="shared" si="0"/>
        <v>761.99</v>
      </c>
      <c r="E27" s="95">
        <f t="shared" si="5"/>
        <v>272.56999999999994</v>
      </c>
      <c r="F27" s="95">
        <f t="shared" si="2"/>
        <v>1034.56</v>
      </c>
      <c r="G27" s="95">
        <f t="shared" si="1"/>
        <v>234185.11</v>
      </c>
    </row>
    <row r="28" spans="1:16" x14ac:dyDescent="0.25">
      <c r="A28" s="94">
        <f t="shared" si="3"/>
        <v>44652</v>
      </c>
      <c r="B28" s="55">
        <v>12</v>
      </c>
      <c r="C28" s="83">
        <f t="shared" si="4"/>
        <v>234185.11</v>
      </c>
      <c r="D28" s="95">
        <f t="shared" si="0"/>
        <v>761.1</v>
      </c>
      <c r="E28" s="95">
        <f t="shared" si="5"/>
        <v>273.45999999999992</v>
      </c>
      <c r="F28" s="95">
        <f t="shared" si="2"/>
        <v>1034.56</v>
      </c>
      <c r="G28" s="95">
        <f t="shared" si="1"/>
        <v>233911.65</v>
      </c>
    </row>
    <row r="29" spans="1:16" x14ac:dyDescent="0.25">
      <c r="A29" s="94">
        <f t="shared" si="3"/>
        <v>44682</v>
      </c>
      <c r="B29" s="55">
        <v>13</v>
      </c>
      <c r="C29" s="83">
        <f t="shared" si="4"/>
        <v>233911.65</v>
      </c>
      <c r="D29" s="95">
        <f t="shared" si="0"/>
        <v>760.21</v>
      </c>
      <c r="E29" s="95">
        <f t="shared" si="5"/>
        <v>274.34999999999991</v>
      </c>
      <c r="F29" s="95">
        <f t="shared" si="2"/>
        <v>1034.56</v>
      </c>
      <c r="G29" s="95">
        <f t="shared" si="1"/>
        <v>233637.3</v>
      </c>
    </row>
    <row r="30" spans="1:16" x14ac:dyDescent="0.25">
      <c r="A30" s="94">
        <f t="shared" si="3"/>
        <v>44713</v>
      </c>
      <c r="B30" s="55">
        <v>14</v>
      </c>
      <c r="C30" s="83">
        <f t="shared" si="4"/>
        <v>233637.3</v>
      </c>
      <c r="D30" s="95">
        <f t="shared" si="0"/>
        <v>759.32</v>
      </c>
      <c r="E30" s="95">
        <f t="shared" si="5"/>
        <v>275.2399999999999</v>
      </c>
      <c r="F30" s="95">
        <f t="shared" si="2"/>
        <v>1034.56</v>
      </c>
      <c r="G30" s="95">
        <f t="shared" si="1"/>
        <v>233362.06</v>
      </c>
    </row>
    <row r="31" spans="1:16" x14ac:dyDescent="0.25">
      <c r="A31" s="94">
        <f t="shared" si="3"/>
        <v>44743</v>
      </c>
      <c r="B31" s="55">
        <v>15</v>
      </c>
      <c r="C31" s="83">
        <f t="shared" si="4"/>
        <v>233362.06</v>
      </c>
      <c r="D31" s="95">
        <f t="shared" si="0"/>
        <v>758.43</v>
      </c>
      <c r="E31" s="95">
        <f t="shared" si="5"/>
        <v>276.13</v>
      </c>
      <c r="F31" s="95">
        <f t="shared" si="2"/>
        <v>1034.56</v>
      </c>
      <c r="G31" s="95">
        <f t="shared" si="1"/>
        <v>233085.93</v>
      </c>
    </row>
    <row r="32" spans="1:16" x14ac:dyDescent="0.25">
      <c r="A32" s="94">
        <f t="shared" si="3"/>
        <v>44774</v>
      </c>
      <c r="B32" s="55">
        <v>16</v>
      </c>
      <c r="C32" s="83">
        <f t="shared" si="4"/>
        <v>233085.93</v>
      </c>
      <c r="D32" s="95">
        <f t="shared" si="0"/>
        <v>757.53</v>
      </c>
      <c r="E32" s="95">
        <f t="shared" si="5"/>
        <v>277.02999999999997</v>
      </c>
      <c r="F32" s="95">
        <f t="shared" si="2"/>
        <v>1034.56</v>
      </c>
      <c r="G32" s="95">
        <f t="shared" si="1"/>
        <v>232808.9</v>
      </c>
    </row>
    <row r="33" spans="1:7" x14ac:dyDescent="0.25">
      <c r="A33" s="94">
        <f t="shared" si="3"/>
        <v>44805</v>
      </c>
      <c r="B33" s="55">
        <v>17</v>
      </c>
      <c r="C33" s="83">
        <f t="shared" si="4"/>
        <v>232808.9</v>
      </c>
      <c r="D33" s="95">
        <f t="shared" si="0"/>
        <v>756.63</v>
      </c>
      <c r="E33" s="95">
        <f t="shared" si="5"/>
        <v>277.92999999999995</v>
      </c>
      <c r="F33" s="95">
        <f t="shared" si="2"/>
        <v>1034.56</v>
      </c>
      <c r="G33" s="95">
        <f t="shared" si="1"/>
        <v>232530.97</v>
      </c>
    </row>
    <row r="34" spans="1:7" x14ac:dyDescent="0.25">
      <c r="A34" s="94">
        <f t="shared" si="3"/>
        <v>44835</v>
      </c>
      <c r="B34" s="55">
        <v>18</v>
      </c>
      <c r="C34" s="83">
        <f t="shared" si="4"/>
        <v>232530.97</v>
      </c>
      <c r="D34" s="95">
        <f t="shared" si="0"/>
        <v>755.73</v>
      </c>
      <c r="E34" s="95">
        <f t="shared" si="5"/>
        <v>278.82999999999993</v>
      </c>
      <c r="F34" s="95">
        <f t="shared" si="2"/>
        <v>1034.56</v>
      </c>
      <c r="G34" s="95">
        <f t="shared" si="1"/>
        <v>232252.14</v>
      </c>
    </row>
    <row r="35" spans="1:7" x14ac:dyDescent="0.25">
      <c r="A35" s="94">
        <f t="shared" si="3"/>
        <v>44866</v>
      </c>
      <c r="B35" s="55">
        <v>19</v>
      </c>
      <c r="C35" s="83">
        <f t="shared" si="4"/>
        <v>232252.14</v>
      </c>
      <c r="D35" s="95">
        <f t="shared" si="0"/>
        <v>754.82</v>
      </c>
      <c r="E35" s="95">
        <f t="shared" si="5"/>
        <v>279.7399999999999</v>
      </c>
      <c r="F35" s="95">
        <f t="shared" si="2"/>
        <v>1034.56</v>
      </c>
      <c r="G35" s="95">
        <f t="shared" si="1"/>
        <v>231972.40000000002</v>
      </c>
    </row>
    <row r="36" spans="1:7" x14ac:dyDescent="0.25">
      <c r="A36" s="94">
        <f t="shared" si="3"/>
        <v>44896</v>
      </c>
      <c r="B36" s="55">
        <v>20</v>
      </c>
      <c r="C36" s="83">
        <f t="shared" si="4"/>
        <v>231972.40000000002</v>
      </c>
      <c r="D36" s="95">
        <f t="shared" si="0"/>
        <v>753.91</v>
      </c>
      <c r="E36" s="95">
        <f t="shared" si="5"/>
        <v>280.64999999999998</v>
      </c>
      <c r="F36" s="95">
        <f t="shared" si="2"/>
        <v>1034.56</v>
      </c>
      <c r="G36" s="95">
        <f t="shared" si="1"/>
        <v>231691.75000000003</v>
      </c>
    </row>
    <row r="37" spans="1:7" x14ac:dyDescent="0.25">
      <c r="A37" s="94">
        <f t="shared" si="3"/>
        <v>44927</v>
      </c>
      <c r="B37" s="55">
        <v>21</v>
      </c>
      <c r="C37" s="83">
        <f t="shared" si="4"/>
        <v>231691.75000000003</v>
      </c>
      <c r="D37" s="95">
        <f t="shared" si="0"/>
        <v>753</v>
      </c>
      <c r="E37" s="95">
        <f t="shared" si="5"/>
        <v>281.55999999999995</v>
      </c>
      <c r="F37" s="95">
        <f t="shared" si="2"/>
        <v>1034.56</v>
      </c>
      <c r="G37" s="95">
        <f t="shared" si="1"/>
        <v>231410.19000000003</v>
      </c>
    </row>
    <row r="38" spans="1:7" x14ac:dyDescent="0.25">
      <c r="A38" s="94">
        <f t="shared" si="3"/>
        <v>44958</v>
      </c>
      <c r="B38" s="55">
        <v>22</v>
      </c>
      <c r="C38" s="83">
        <f t="shared" si="4"/>
        <v>231410.19000000003</v>
      </c>
      <c r="D38" s="95">
        <f t="shared" si="0"/>
        <v>752.08</v>
      </c>
      <c r="E38" s="95">
        <f t="shared" si="5"/>
        <v>282.4799999999999</v>
      </c>
      <c r="F38" s="95">
        <f t="shared" si="2"/>
        <v>1034.56</v>
      </c>
      <c r="G38" s="95">
        <f t="shared" si="1"/>
        <v>231127.71000000002</v>
      </c>
    </row>
    <row r="39" spans="1:7" x14ac:dyDescent="0.25">
      <c r="A39" s="94">
        <f t="shared" si="3"/>
        <v>44986</v>
      </c>
      <c r="B39" s="55">
        <v>23</v>
      </c>
      <c r="C39" s="83">
        <f t="shared" si="4"/>
        <v>231127.71000000002</v>
      </c>
      <c r="D39" s="95">
        <f t="shared" si="0"/>
        <v>751.17</v>
      </c>
      <c r="E39" s="95">
        <f t="shared" si="5"/>
        <v>283.39</v>
      </c>
      <c r="F39" s="95">
        <f t="shared" si="2"/>
        <v>1034.56</v>
      </c>
      <c r="G39" s="95">
        <f t="shared" si="1"/>
        <v>230844.32</v>
      </c>
    </row>
    <row r="40" spans="1:7" x14ac:dyDescent="0.25">
      <c r="A40" s="94">
        <f t="shared" si="3"/>
        <v>45017</v>
      </c>
      <c r="B40" s="55">
        <v>24</v>
      </c>
      <c r="C40" s="83">
        <f t="shared" si="4"/>
        <v>230844.32</v>
      </c>
      <c r="D40" s="95">
        <f t="shared" si="0"/>
        <v>750.24</v>
      </c>
      <c r="E40" s="95">
        <f t="shared" si="5"/>
        <v>284.31999999999994</v>
      </c>
      <c r="F40" s="95">
        <f t="shared" si="2"/>
        <v>1034.56</v>
      </c>
      <c r="G40" s="95">
        <f t="shared" si="1"/>
        <v>230560</v>
      </c>
    </row>
    <row r="41" spans="1:7" x14ac:dyDescent="0.25">
      <c r="A41" s="94">
        <f t="shared" si="3"/>
        <v>45047</v>
      </c>
      <c r="B41" s="55">
        <v>25</v>
      </c>
      <c r="C41" s="83">
        <f t="shared" si="4"/>
        <v>230560</v>
      </c>
      <c r="D41" s="95">
        <f t="shared" si="0"/>
        <v>749.32</v>
      </c>
      <c r="E41" s="95">
        <f t="shared" si="5"/>
        <v>285.2399999999999</v>
      </c>
      <c r="F41" s="95">
        <f t="shared" si="2"/>
        <v>1034.56</v>
      </c>
      <c r="G41" s="95">
        <f t="shared" si="1"/>
        <v>230274.76</v>
      </c>
    </row>
    <row r="42" spans="1:7" x14ac:dyDescent="0.25">
      <c r="A42" s="94">
        <f t="shared" si="3"/>
        <v>45078</v>
      </c>
      <c r="B42" s="55">
        <v>26</v>
      </c>
      <c r="C42" s="83">
        <f t="shared" si="4"/>
        <v>230274.76</v>
      </c>
      <c r="D42" s="95">
        <f t="shared" si="0"/>
        <v>748.39</v>
      </c>
      <c r="E42" s="95">
        <f t="shared" si="5"/>
        <v>286.16999999999996</v>
      </c>
      <c r="F42" s="95">
        <f t="shared" si="2"/>
        <v>1034.56</v>
      </c>
      <c r="G42" s="95">
        <f t="shared" si="1"/>
        <v>229988.59</v>
      </c>
    </row>
    <row r="43" spans="1:7" x14ac:dyDescent="0.25">
      <c r="A43" s="94">
        <f t="shared" si="3"/>
        <v>45108</v>
      </c>
      <c r="B43" s="55">
        <v>27</v>
      </c>
      <c r="C43" s="83">
        <f t="shared" si="4"/>
        <v>229988.59</v>
      </c>
      <c r="D43" s="95">
        <f t="shared" si="0"/>
        <v>747.46</v>
      </c>
      <c r="E43" s="95">
        <f t="shared" si="5"/>
        <v>287.09999999999991</v>
      </c>
      <c r="F43" s="95">
        <f t="shared" si="2"/>
        <v>1034.56</v>
      </c>
      <c r="G43" s="95">
        <f t="shared" si="1"/>
        <v>229701.49</v>
      </c>
    </row>
    <row r="44" spans="1:7" x14ac:dyDescent="0.25">
      <c r="A44" s="94">
        <f t="shared" si="3"/>
        <v>45139</v>
      </c>
      <c r="B44" s="55">
        <v>28</v>
      </c>
      <c r="C44" s="83">
        <f t="shared" si="4"/>
        <v>229701.49</v>
      </c>
      <c r="D44" s="95">
        <f t="shared" si="0"/>
        <v>746.53</v>
      </c>
      <c r="E44" s="95">
        <f t="shared" si="5"/>
        <v>288.02999999999997</v>
      </c>
      <c r="F44" s="95">
        <f t="shared" si="2"/>
        <v>1034.56</v>
      </c>
      <c r="G44" s="95">
        <f t="shared" si="1"/>
        <v>229413.46</v>
      </c>
    </row>
    <row r="45" spans="1:7" x14ac:dyDescent="0.25">
      <c r="A45" s="94">
        <f t="shared" si="3"/>
        <v>45170</v>
      </c>
      <c r="B45" s="55">
        <v>29</v>
      </c>
      <c r="C45" s="83">
        <f t="shared" si="4"/>
        <v>229413.46</v>
      </c>
      <c r="D45" s="95">
        <f t="shared" si="0"/>
        <v>745.59</v>
      </c>
      <c r="E45" s="95">
        <f t="shared" si="5"/>
        <v>288.96999999999991</v>
      </c>
      <c r="F45" s="95">
        <f t="shared" si="2"/>
        <v>1034.56</v>
      </c>
      <c r="G45" s="95">
        <f t="shared" si="1"/>
        <v>229124.49</v>
      </c>
    </row>
    <row r="46" spans="1:7" x14ac:dyDescent="0.25">
      <c r="A46" s="94">
        <f t="shared" si="3"/>
        <v>45200</v>
      </c>
      <c r="B46" s="55">
        <v>30</v>
      </c>
      <c r="C46" s="83">
        <f t="shared" si="4"/>
        <v>229124.49</v>
      </c>
      <c r="D46" s="95">
        <f t="shared" si="0"/>
        <v>744.65</v>
      </c>
      <c r="E46" s="95">
        <f t="shared" si="5"/>
        <v>289.90999999999997</v>
      </c>
      <c r="F46" s="95">
        <f t="shared" si="2"/>
        <v>1034.56</v>
      </c>
      <c r="G46" s="95">
        <f t="shared" si="1"/>
        <v>228834.58</v>
      </c>
    </row>
    <row r="47" spans="1:7" x14ac:dyDescent="0.25">
      <c r="A47" s="94">
        <f t="shared" si="3"/>
        <v>45231</v>
      </c>
      <c r="B47" s="55">
        <v>31</v>
      </c>
      <c r="C47" s="83">
        <f t="shared" si="4"/>
        <v>228834.58</v>
      </c>
      <c r="D47" s="95">
        <f t="shared" si="0"/>
        <v>743.71</v>
      </c>
      <c r="E47" s="95">
        <f t="shared" si="5"/>
        <v>290.84999999999991</v>
      </c>
      <c r="F47" s="95">
        <f t="shared" si="2"/>
        <v>1034.56</v>
      </c>
      <c r="G47" s="95">
        <f t="shared" si="1"/>
        <v>228543.72999999998</v>
      </c>
    </row>
    <row r="48" spans="1:7" x14ac:dyDescent="0.25">
      <c r="A48" s="94">
        <f t="shared" si="3"/>
        <v>45261</v>
      </c>
      <c r="B48" s="55">
        <v>32</v>
      </c>
      <c r="C48" s="83">
        <f t="shared" si="4"/>
        <v>228543.72999999998</v>
      </c>
      <c r="D48" s="95">
        <f t="shared" si="0"/>
        <v>742.77</v>
      </c>
      <c r="E48" s="95">
        <f t="shared" si="5"/>
        <v>291.78999999999996</v>
      </c>
      <c r="F48" s="95">
        <f t="shared" si="2"/>
        <v>1034.56</v>
      </c>
      <c r="G48" s="95">
        <f t="shared" si="1"/>
        <v>228251.93999999997</v>
      </c>
    </row>
    <row r="49" spans="1:7" x14ac:dyDescent="0.25">
      <c r="A49" s="94">
        <f t="shared" si="3"/>
        <v>45292</v>
      </c>
      <c r="B49" s="55">
        <v>33</v>
      </c>
      <c r="C49" s="83">
        <f t="shared" si="4"/>
        <v>228251.93999999997</v>
      </c>
      <c r="D49" s="95">
        <f t="shared" si="0"/>
        <v>741.82</v>
      </c>
      <c r="E49" s="95">
        <f t="shared" si="5"/>
        <v>292.7399999999999</v>
      </c>
      <c r="F49" s="95">
        <f t="shared" si="2"/>
        <v>1034.56</v>
      </c>
      <c r="G49" s="95">
        <f t="shared" si="1"/>
        <v>227959.19999999998</v>
      </c>
    </row>
    <row r="50" spans="1:7" x14ac:dyDescent="0.25">
      <c r="A50" s="94">
        <f t="shared" si="3"/>
        <v>45323</v>
      </c>
      <c r="B50" s="55">
        <v>34</v>
      </c>
      <c r="C50" s="83">
        <f t="shared" si="4"/>
        <v>227959.19999999998</v>
      </c>
      <c r="D50" s="95">
        <f t="shared" si="0"/>
        <v>740.87</v>
      </c>
      <c r="E50" s="95">
        <f t="shared" si="5"/>
        <v>293.68999999999994</v>
      </c>
      <c r="F50" s="95">
        <f t="shared" si="2"/>
        <v>1034.56</v>
      </c>
      <c r="G50" s="95">
        <f t="shared" si="1"/>
        <v>227665.50999999998</v>
      </c>
    </row>
    <row r="51" spans="1:7" x14ac:dyDescent="0.25">
      <c r="A51" s="94">
        <f t="shared" si="3"/>
        <v>45352</v>
      </c>
      <c r="B51" s="55">
        <v>35</v>
      </c>
      <c r="C51" s="83">
        <f t="shared" si="4"/>
        <v>227665.50999999998</v>
      </c>
      <c r="D51" s="95">
        <f t="shared" si="0"/>
        <v>739.91</v>
      </c>
      <c r="E51" s="95">
        <f t="shared" si="5"/>
        <v>294.64999999999998</v>
      </c>
      <c r="F51" s="95">
        <f t="shared" si="2"/>
        <v>1034.56</v>
      </c>
      <c r="G51" s="95">
        <f t="shared" si="1"/>
        <v>227370.86</v>
      </c>
    </row>
    <row r="52" spans="1:7" x14ac:dyDescent="0.25">
      <c r="A52" s="94">
        <f t="shared" si="3"/>
        <v>45383</v>
      </c>
      <c r="B52" s="55">
        <v>36</v>
      </c>
      <c r="C52" s="83">
        <f t="shared" si="4"/>
        <v>227370.86</v>
      </c>
      <c r="D52" s="95">
        <f t="shared" si="0"/>
        <v>738.96</v>
      </c>
      <c r="E52" s="95">
        <f t="shared" si="5"/>
        <v>295.59999999999991</v>
      </c>
      <c r="F52" s="95">
        <f t="shared" si="2"/>
        <v>1034.56</v>
      </c>
      <c r="G52" s="95">
        <f t="shared" si="1"/>
        <v>227075.25999999998</v>
      </c>
    </row>
    <row r="53" spans="1:7" x14ac:dyDescent="0.25">
      <c r="A53" s="94">
        <f t="shared" si="3"/>
        <v>45413</v>
      </c>
      <c r="B53" s="55">
        <v>37</v>
      </c>
      <c r="C53" s="83">
        <f t="shared" si="4"/>
        <v>227075.25999999998</v>
      </c>
      <c r="D53" s="95">
        <f t="shared" si="0"/>
        <v>737.99</v>
      </c>
      <c r="E53" s="95">
        <f t="shared" si="5"/>
        <v>296.56999999999994</v>
      </c>
      <c r="F53" s="95">
        <f t="shared" si="2"/>
        <v>1034.56</v>
      </c>
      <c r="G53" s="95">
        <f t="shared" si="1"/>
        <v>226778.68999999997</v>
      </c>
    </row>
    <row r="54" spans="1:7" x14ac:dyDescent="0.25">
      <c r="A54" s="94">
        <f t="shared" si="3"/>
        <v>45444</v>
      </c>
      <c r="B54" s="55">
        <v>38</v>
      </c>
      <c r="C54" s="83">
        <f t="shared" si="4"/>
        <v>226778.68999999997</v>
      </c>
      <c r="D54" s="95">
        <f t="shared" si="0"/>
        <v>737.03</v>
      </c>
      <c r="E54" s="95">
        <f t="shared" si="5"/>
        <v>297.52999999999997</v>
      </c>
      <c r="F54" s="95">
        <f t="shared" si="2"/>
        <v>1034.56</v>
      </c>
      <c r="G54" s="95">
        <f t="shared" si="1"/>
        <v>226481.15999999997</v>
      </c>
    </row>
    <row r="55" spans="1:7" x14ac:dyDescent="0.25">
      <c r="A55" s="94">
        <f t="shared" si="3"/>
        <v>45474</v>
      </c>
      <c r="B55" s="55">
        <v>39</v>
      </c>
      <c r="C55" s="83">
        <f t="shared" si="4"/>
        <v>226481.15999999997</v>
      </c>
      <c r="D55" s="95">
        <f t="shared" si="0"/>
        <v>736.06</v>
      </c>
      <c r="E55" s="95">
        <f t="shared" si="5"/>
        <v>298.5</v>
      </c>
      <c r="F55" s="95">
        <f t="shared" si="2"/>
        <v>1034.56</v>
      </c>
      <c r="G55" s="95">
        <f t="shared" si="1"/>
        <v>226182.65999999997</v>
      </c>
    </row>
    <row r="56" spans="1:7" x14ac:dyDescent="0.25">
      <c r="A56" s="94">
        <f t="shared" si="3"/>
        <v>45505</v>
      </c>
      <c r="B56" s="55">
        <v>40</v>
      </c>
      <c r="C56" s="83">
        <f t="shared" si="4"/>
        <v>226182.65999999997</v>
      </c>
      <c r="D56" s="95">
        <f t="shared" si="0"/>
        <v>735.09</v>
      </c>
      <c r="E56" s="95">
        <f t="shared" si="5"/>
        <v>299.46999999999991</v>
      </c>
      <c r="F56" s="95">
        <f t="shared" si="2"/>
        <v>1034.56</v>
      </c>
      <c r="G56" s="95">
        <f t="shared" si="1"/>
        <v>225883.18999999997</v>
      </c>
    </row>
    <row r="57" spans="1:7" x14ac:dyDescent="0.25">
      <c r="A57" s="94">
        <f t="shared" si="3"/>
        <v>45536</v>
      </c>
      <c r="B57" s="55">
        <v>41</v>
      </c>
      <c r="C57" s="83">
        <f t="shared" si="4"/>
        <v>225883.18999999997</v>
      </c>
      <c r="D57" s="95">
        <f t="shared" si="0"/>
        <v>734.12</v>
      </c>
      <c r="E57" s="95">
        <f t="shared" si="5"/>
        <v>300.43999999999994</v>
      </c>
      <c r="F57" s="95">
        <f t="shared" si="2"/>
        <v>1034.56</v>
      </c>
      <c r="G57" s="95">
        <f t="shared" si="1"/>
        <v>225582.74999999997</v>
      </c>
    </row>
    <row r="58" spans="1:7" x14ac:dyDescent="0.25">
      <c r="A58" s="94">
        <f t="shared" si="3"/>
        <v>45566</v>
      </c>
      <c r="B58" s="55">
        <v>42</v>
      </c>
      <c r="C58" s="83">
        <f t="shared" si="4"/>
        <v>225582.74999999997</v>
      </c>
      <c r="D58" s="95">
        <f t="shared" si="0"/>
        <v>733.14</v>
      </c>
      <c r="E58" s="95">
        <f t="shared" si="5"/>
        <v>301.41999999999996</v>
      </c>
      <c r="F58" s="95">
        <f t="shared" si="2"/>
        <v>1034.56</v>
      </c>
      <c r="G58" s="95">
        <f t="shared" si="1"/>
        <v>225281.32999999996</v>
      </c>
    </row>
    <row r="59" spans="1:7" x14ac:dyDescent="0.25">
      <c r="A59" s="94">
        <f t="shared" si="3"/>
        <v>45597</v>
      </c>
      <c r="B59" s="55">
        <v>43</v>
      </c>
      <c r="C59" s="83">
        <f t="shared" si="4"/>
        <v>225281.32999999996</v>
      </c>
      <c r="D59" s="95">
        <f t="shared" si="0"/>
        <v>732.16</v>
      </c>
      <c r="E59" s="95">
        <f t="shared" si="5"/>
        <v>302.39999999999998</v>
      </c>
      <c r="F59" s="95">
        <f t="shared" si="2"/>
        <v>1034.56</v>
      </c>
      <c r="G59" s="95">
        <f t="shared" si="1"/>
        <v>224978.92999999996</v>
      </c>
    </row>
    <row r="60" spans="1:7" x14ac:dyDescent="0.25">
      <c r="A60" s="94">
        <f t="shared" si="3"/>
        <v>45627</v>
      </c>
      <c r="B60" s="55">
        <v>44</v>
      </c>
      <c r="C60" s="83">
        <f t="shared" si="4"/>
        <v>224978.92999999996</v>
      </c>
      <c r="D60" s="95">
        <f t="shared" si="0"/>
        <v>731.18</v>
      </c>
      <c r="E60" s="95">
        <f t="shared" si="5"/>
        <v>303.38</v>
      </c>
      <c r="F60" s="95">
        <f t="shared" si="2"/>
        <v>1034.56</v>
      </c>
      <c r="G60" s="95">
        <f t="shared" si="1"/>
        <v>224675.54999999996</v>
      </c>
    </row>
    <row r="61" spans="1:7" x14ac:dyDescent="0.25">
      <c r="A61" s="94">
        <f t="shared" si="3"/>
        <v>45658</v>
      </c>
      <c r="B61" s="55">
        <v>45</v>
      </c>
      <c r="C61" s="83">
        <f t="shared" si="4"/>
        <v>224675.54999999996</v>
      </c>
      <c r="D61" s="95">
        <f t="shared" si="0"/>
        <v>730.2</v>
      </c>
      <c r="E61" s="95">
        <f t="shared" si="5"/>
        <v>304.3599999999999</v>
      </c>
      <c r="F61" s="95">
        <f t="shared" si="2"/>
        <v>1034.56</v>
      </c>
      <c r="G61" s="95">
        <f t="shared" si="1"/>
        <v>224371.18999999997</v>
      </c>
    </row>
    <row r="62" spans="1:7" x14ac:dyDescent="0.25">
      <c r="A62" s="94">
        <f t="shared" si="3"/>
        <v>45689</v>
      </c>
      <c r="B62" s="55">
        <v>46</v>
      </c>
      <c r="C62" s="83">
        <f t="shared" si="4"/>
        <v>224371.18999999997</v>
      </c>
      <c r="D62" s="95">
        <f t="shared" si="0"/>
        <v>729.21</v>
      </c>
      <c r="E62" s="95">
        <f t="shared" si="5"/>
        <v>305.34999999999991</v>
      </c>
      <c r="F62" s="95">
        <f t="shared" si="2"/>
        <v>1034.56</v>
      </c>
      <c r="G62" s="95">
        <f t="shared" si="1"/>
        <v>224065.83999999997</v>
      </c>
    </row>
    <row r="63" spans="1:7" x14ac:dyDescent="0.25">
      <c r="A63" s="94">
        <f t="shared" si="3"/>
        <v>45717</v>
      </c>
      <c r="B63" s="55">
        <v>47</v>
      </c>
      <c r="C63" s="83">
        <f t="shared" si="4"/>
        <v>224065.83999999997</v>
      </c>
      <c r="D63" s="95">
        <f t="shared" si="0"/>
        <v>728.21</v>
      </c>
      <c r="E63" s="95">
        <f t="shared" si="5"/>
        <v>306.34999999999991</v>
      </c>
      <c r="F63" s="95">
        <f t="shared" si="2"/>
        <v>1034.56</v>
      </c>
      <c r="G63" s="95">
        <f t="shared" si="1"/>
        <v>223759.48999999996</v>
      </c>
    </row>
    <row r="64" spans="1:7" x14ac:dyDescent="0.25">
      <c r="A64" s="94">
        <f t="shared" si="3"/>
        <v>45748</v>
      </c>
      <c r="B64" s="55">
        <v>48</v>
      </c>
      <c r="C64" s="83">
        <f t="shared" si="4"/>
        <v>223759.48999999996</v>
      </c>
      <c r="D64" s="95">
        <f t="shared" si="0"/>
        <v>727.22</v>
      </c>
      <c r="E64" s="95">
        <f t="shared" si="5"/>
        <v>307.33999999999992</v>
      </c>
      <c r="F64" s="95">
        <f t="shared" si="2"/>
        <v>1034.56</v>
      </c>
      <c r="G64" s="95">
        <f t="shared" si="1"/>
        <v>223452.14999999997</v>
      </c>
    </row>
    <row r="65" spans="1:7" x14ac:dyDescent="0.25">
      <c r="A65" s="94">
        <f t="shared" si="3"/>
        <v>45778</v>
      </c>
      <c r="B65" s="55">
        <v>49</v>
      </c>
      <c r="C65" s="83">
        <f t="shared" si="4"/>
        <v>223452.14999999997</v>
      </c>
      <c r="D65" s="95">
        <f t="shared" si="0"/>
        <v>726.22</v>
      </c>
      <c r="E65" s="95">
        <f t="shared" si="5"/>
        <v>308.33999999999992</v>
      </c>
      <c r="F65" s="95">
        <f t="shared" si="2"/>
        <v>1034.56</v>
      </c>
      <c r="G65" s="95">
        <f t="shared" si="1"/>
        <v>223143.80999999997</v>
      </c>
    </row>
    <row r="66" spans="1:7" x14ac:dyDescent="0.25">
      <c r="A66" s="94">
        <f t="shared" si="3"/>
        <v>45809</v>
      </c>
      <c r="B66" s="55">
        <v>50</v>
      </c>
      <c r="C66" s="83">
        <f t="shared" si="4"/>
        <v>223143.80999999997</v>
      </c>
      <c r="D66" s="95">
        <f t="shared" si="0"/>
        <v>725.22</v>
      </c>
      <c r="E66" s="95">
        <f t="shared" si="5"/>
        <v>309.33999999999992</v>
      </c>
      <c r="F66" s="95">
        <f t="shared" si="2"/>
        <v>1034.56</v>
      </c>
      <c r="G66" s="95">
        <f t="shared" si="1"/>
        <v>222834.46999999997</v>
      </c>
    </row>
    <row r="67" spans="1:7" x14ac:dyDescent="0.25">
      <c r="A67" s="94">
        <f t="shared" si="3"/>
        <v>45839</v>
      </c>
      <c r="B67" s="55">
        <v>51</v>
      </c>
      <c r="C67" s="83">
        <f t="shared" si="4"/>
        <v>222834.46999999997</v>
      </c>
      <c r="D67" s="95">
        <f t="shared" si="0"/>
        <v>724.21</v>
      </c>
      <c r="E67" s="95">
        <f t="shared" si="5"/>
        <v>310.34999999999991</v>
      </c>
      <c r="F67" s="95">
        <f t="shared" si="2"/>
        <v>1034.56</v>
      </c>
      <c r="G67" s="95">
        <f t="shared" si="1"/>
        <v>222524.11999999997</v>
      </c>
    </row>
    <row r="68" spans="1:7" x14ac:dyDescent="0.25">
      <c r="A68" s="94">
        <f t="shared" si="3"/>
        <v>45870</v>
      </c>
      <c r="B68" s="55">
        <v>52</v>
      </c>
      <c r="C68" s="83">
        <f t="shared" si="4"/>
        <v>222524.11999999997</v>
      </c>
      <c r="D68" s="95">
        <f t="shared" si="0"/>
        <v>723.2</v>
      </c>
      <c r="E68" s="95">
        <f t="shared" si="5"/>
        <v>311.3599999999999</v>
      </c>
      <c r="F68" s="95">
        <f t="shared" si="2"/>
        <v>1034.56</v>
      </c>
      <c r="G68" s="95">
        <f t="shared" si="1"/>
        <v>222212.75999999998</v>
      </c>
    </row>
    <row r="69" spans="1:7" x14ac:dyDescent="0.25">
      <c r="A69" s="94">
        <f t="shared" si="3"/>
        <v>45901</v>
      </c>
      <c r="B69" s="55">
        <v>53</v>
      </c>
      <c r="C69" s="83">
        <f t="shared" si="4"/>
        <v>222212.75999999998</v>
      </c>
      <c r="D69" s="95">
        <f t="shared" si="0"/>
        <v>722.19</v>
      </c>
      <c r="E69" s="95">
        <f t="shared" si="5"/>
        <v>312.36999999999989</v>
      </c>
      <c r="F69" s="95">
        <f t="shared" si="2"/>
        <v>1034.56</v>
      </c>
      <c r="G69" s="95">
        <f t="shared" si="1"/>
        <v>221900.38999999998</v>
      </c>
    </row>
    <row r="70" spans="1:7" x14ac:dyDescent="0.25">
      <c r="A70" s="94">
        <f t="shared" si="3"/>
        <v>45931</v>
      </c>
      <c r="B70" s="55">
        <v>54</v>
      </c>
      <c r="C70" s="83">
        <f t="shared" si="4"/>
        <v>221900.38999999998</v>
      </c>
      <c r="D70" s="95">
        <f t="shared" si="0"/>
        <v>721.18</v>
      </c>
      <c r="E70" s="95">
        <f t="shared" si="5"/>
        <v>313.38</v>
      </c>
      <c r="F70" s="95">
        <f t="shared" si="2"/>
        <v>1034.56</v>
      </c>
      <c r="G70" s="95">
        <f t="shared" si="1"/>
        <v>221587.00999999998</v>
      </c>
    </row>
    <row r="71" spans="1:7" x14ac:dyDescent="0.25">
      <c r="A71" s="94">
        <f t="shared" si="3"/>
        <v>45962</v>
      </c>
      <c r="B71" s="55">
        <v>55</v>
      </c>
      <c r="C71" s="83">
        <f t="shared" si="4"/>
        <v>221587.00999999998</v>
      </c>
      <c r="D71" s="95">
        <f t="shared" si="0"/>
        <v>720.16</v>
      </c>
      <c r="E71" s="95">
        <f t="shared" si="5"/>
        <v>314.39999999999998</v>
      </c>
      <c r="F71" s="95">
        <f t="shared" si="2"/>
        <v>1034.56</v>
      </c>
      <c r="G71" s="95">
        <f t="shared" si="1"/>
        <v>221272.61</v>
      </c>
    </row>
    <row r="72" spans="1:7" x14ac:dyDescent="0.25">
      <c r="A72" s="94">
        <f t="shared" si="3"/>
        <v>45992</v>
      </c>
      <c r="B72" s="55">
        <v>56</v>
      </c>
      <c r="C72" s="83">
        <f t="shared" si="4"/>
        <v>221272.61</v>
      </c>
      <c r="D72" s="95">
        <f t="shared" si="0"/>
        <v>719.14</v>
      </c>
      <c r="E72" s="95">
        <f t="shared" si="5"/>
        <v>315.41999999999996</v>
      </c>
      <c r="F72" s="95">
        <f t="shared" si="2"/>
        <v>1034.56</v>
      </c>
      <c r="G72" s="95">
        <f t="shared" si="1"/>
        <v>220957.18999999997</v>
      </c>
    </row>
    <row r="73" spans="1:7" x14ac:dyDescent="0.25">
      <c r="A73" s="94">
        <f t="shared" si="3"/>
        <v>46023</v>
      </c>
      <c r="B73" s="55">
        <v>57</v>
      </c>
      <c r="C73" s="83">
        <f t="shared" si="4"/>
        <v>220957.18999999997</v>
      </c>
      <c r="D73" s="95">
        <f t="shared" si="0"/>
        <v>718.11</v>
      </c>
      <c r="E73" s="95">
        <f t="shared" si="5"/>
        <v>316.44999999999993</v>
      </c>
      <c r="F73" s="95">
        <f t="shared" si="2"/>
        <v>1034.56</v>
      </c>
      <c r="G73" s="95">
        <f t="shared" si="1"/>
        <v>220640.73999999996</v>
      </c>
    </row>
    <row r="74" spans="1:7" x14ac:dyDescent="0.25">
      <c r="A74" s="94">
        <f t="shared" si="3"/>
        <v>46054</v>
      </c>
      <c r="B74" s="55">
        <v>58</v>
      </c>
      <c r="C74" s="83">
        <f t="shared" si="4"/>
        <v>220640.73999999996</v>
      </c>
      <c r="D74" s="95">
        <f t="shared" si="0"/>
        <v>717.08</v>
      </c>
      <c r="E74" s="95">
        <f t="shared" si="5"/>
        <v>317.4799999999999</v>
      </c>
      <c r="F74" s="95">
        <f t="shared" si="2"/>
        <v>1034.56</v>
      </c>
      <c r="G74" s="95">
        <f t="shared" si="1"/>
        <v>220323.25999999995</v>
      </c>
    </row>
    <row r="75" spans="1:7" x14ac:dyDescent="0.25">
      <c r="A75" s="94">
        <f t="shared" si="3"/>
        <v>46082</v>
      </c>
      <c r="B75" s="55">
        <v>59</v>
      </c>
      <c r="C75" s="83">
        <f t="shared" si="4"/>
        <v>220323.25999999995</v>
      </c>
      <c r="D75" s="95">
        <f t="shared" si="0"/>
        <v>716.05</v>
      </c>
      <c r="E75" s="95">
        <f t="shared" si="5"/>
        <v>318.51</v>
      </c>
      <c r="F75" s="95">
        <f t="shared" si="2"/>
        <v>1034.56</v>
      </c>
      <c r="G75" s="95">
        <f t="shared" si="1"/>
        <v>220004.74999999994</v>
      </c>
    </row>
    <row r="76" spans="1:7" x14ac:dyDescent="0.25">
      <c r="A76" s="94">
        <f t="shared" si="3"/>
        <v>46113</v>
      </c>
      <c r="B76" s="55">
        <v>60</v>
      </c>
      <c r="C76" s="83">
        <f>G75</f>
        <v>220004.74999999994</v>
      </c>
      <c r="D76" s="95">
        <f>ROUND(C76*$E$13/12,2)</f>
        <v>715.02</v>
      </c>
      <c r="E76" s="95">
        <f>F76-D76</f>
        <v>319.53999999999996</v>
      </c>
      <c r="F76" s="95">
        <f t="shared" si="2"/>
        <v>1034.56</v>
      </c>
      <c r="G76" s="95">
        <f>C76-E76</f>
        <v>219685.20999999993</v>
      </c>
    </row>
    <row r="77" spans="1:7" x14ac:dyDescent="0.25">
      <c r="A77" s="94">
        <f t="shared" si="3"/>
        <v>46143</v>
      </c>
      <c r="B77" s="55">
        <v>61</v>
      </c>
      <c r="C77" s="83">
        <f t="shared" ref="C77:C121" si="6">G76</f>
        <v>219685.20999999993</v>
      </c>
      <c r="D77" s="95">
        <f t="shared" ref="D77:D135" si="7">ROUND(C77*$E$13/12,2)</f>
        <v>713.98</v>
      </c>
      <c r="E77" s="95">
        <f t="shared" ref="E77:E135" si="8">F77-D77</f>
        <v>320.57999999999993</v>
      </c>
      <c r="F77" s="95">
        <f t="shared" si="2"/>
        <v>1034.56</v>
      </c>
      <c r="G77" s="95">
        <f t="shared" ref="G77:G121" si="9">C77-E77</f>
        <v>219364.62999999995</v>
      </c>
    </row>
    <row r="78" spans="1:7" x14ac:dyDescent="0.25">
      <c r="A78" s="94">
        <f t="shared" si="3"/>
        <v>46174</v>
      </c>
      <c r="B78" s="55">
        <v>62</v>
      </c>
      <c r="C78" s="83">
        <f t="shared" si="6"/>
        <v>219364.62999999995</v>
      </c>
      <c r="D78" s="95">
        <f t="shared" si="7"/>
        <v>712.94</v>
      </c>
      <c r="E78" s="95">
        <f t="shared" si="8"/>
        <v>321.61999999999989</v>
      </c>
      <c r="F78" s="95">
        <f t="shared" si="2"/>
        <v>1034.56</v>
      </c>
      <c r="G78" s="95">
        <f t="shared" si="9"/>
        <v>219043.00999999995</v>
      </c>
    </row>
    <row r="79" spans="1:7" x14ac:dyDescent="0.25">
      <c r="A79" s="94">
        <f t="shared" si="3"/>
        <v>46204</v>
      </c>
      <c r="B79" s="55">
        <v>63</v>
      </c>
      <c r="C79" s="83">
        <f t="shared" si="6"/>
        <v>219043.00999999995</v>
      </c>
      <c r="D79" s="95">
        <f t="shared" si="7"/>
        <v>711.89</v>
      </c>
      <c r="E79" s="95">
        <f t="shared" si="8"/>
        <v>322.66999999999996</v>
      </c>
      <c r="F79" s="95">
        <f t="shared" si="2"/>
        <v>1034.56</v>
      </c>
      <c r="G79" s="95">
        <f t="shared" si="9"/>
        <v>218720.33999999994</v>
      </c>
    </row>
    <row r="80" spans="1:7" x14ac:dyDescent="0.25">
      <c r="A80" s="94">
        <f t="shared" si="3"/>
        <v>46235</v>
      </c>
      <c r="B80" s="55">
        <v>64</v>
      </c>
      <c r="C80" s="83">
        <f t="shared" si="6"/>
        <v>218720.33999999994</v>
      </c>
      <c r="D80" s="95">
        <f t="shared" si="7"/>
        <v>710.84</v>
      </c>
      <c r="E80" s="95">
        <f t="shared" si="8"/>
        <v>323.71999999999991</v>
      </c>
      <c r="F80" s="95">
        <f t="shared" si="2"/>
        <v>1034.56</v>
      </c>
      <c r="G80" s="95">
        <f t="shared" si="9"/>
        <v>218396.61999999994</v>
      </c>
    </row>
    <row r="81" spans="1:7" x14ac:dyDescent="0.25">
      <c r="A81" s="94">
        <f t="shared" si="3"/>
        <v>46266</v>
      </c>
      <c r="B81" s="55">
        <v>65</v>
      </c>
      <c r="C81" s="83">
        <f t="shared" si="6"/>
        <v>218396.61999999994</v>
      </c>
      <c r="D81" s="95">
        <f t="shared" si="7"/>
        <v>709.79</v>
      </c>
      <c r="E81" s="95">
        <f t="shared" si="8"/>
        <v>324.77</v>
      </c>
      <c r="F81" s="95">
        <f t="shared" si="2"/>
        <v>1034.56</v>
      </c>
      <c r="G81" s="95">
        <f t="shared" si="9"/>
        <v>218071.84999999995</v>
      </c>
    </row>
    <row r="82" spans="1:7" x14ac:dyDescent="0.25">
      <c r="A82" s="94">
        <f t="shared" si="3"/>
        <v>46296</v>
      </c>
      <c r="B82" s="55">
        <v>66</v>
      </c>
      <c r="C82" s="83">
        <f t="shared" si="6"/>
        <v>218071.84999999995</v>
      </c>
      <c r="D82" s="95">
        <f t="shared" si="7"/>
        <v>708.73</v>
      </c>
      <c r="E82" s="95">
        <f t="shared" si="8"/>
        <v>325.82999999999993</v>
      </c>
      <c r="F82" s="95">
        <f t="shared" si="2"/>
        <v>1034.56</v>
      </c>
      <c r="G82" s="95">
        <f t="shared" si="9"/>
        <v>217746.01999999996</v>
      </c>
    </row>
    <row r="83" spans="1:7" x14ac:dyDescent="0.25">
      <c r="A83" s="94">
        <f t="shared" si="3"/>
        <v>46327</v>
      </c>
      <c r="B83" s="55">
        <v>67</v>
      </c>
      <c r="C83" s="83">
        <f t="shared" si="6"/>
        <v>217746.01999999996</v>
      </c>
      <c r="D83" s="95">
        <f t="shared" si="7"/>
        <v>707.67</v>
      </c>
      <c r="E83" s="95">
        <f t="shared" si="8"/>
        <v>326.89</v>
      </c>
      <c r="F83" s="95">
        <f t="shared" ref="F83:F146" si="10">F82</f>
        <v>1034.56</v>
      </c>
      <c r="G83" s="95">
        <f t="shared" si="9"/>
        <v>217419.12999999995</v>
      </c>
    </row>
    <row r="84" spans="1:7" x14ac:dyDescent="0.25">
      <c r="A84" s="94">
        <f t="shared" ref="A84:A147" si="11">EDATE(A83,1)</f>
        <v>46357</v>
      </c>
      <c r="B84" s="55">
        <v>68</v>
      </c>
      <c r="C84" s="83">
        <f t="shared" si="6"/>
        <v>217419.12999999995</v>
      </c>
      <c r="D84" s="95">
        <f t="shared" si="7"/>
        <v>706.61</v>
      </c>
      <c r="E84" s="95">
        <f t="shared" si="8"/>
        <v>327.94999999999993</v>
      </c>
      <c r="F84" s="95">
        <f t="shared" si="10"/>
        <v>1034.56</v>
      </c>
      <c r="G84" s="95">
        <f t="shared" si="9"/>
        <v>217091.17999999993</v>
      </c>
    </row>
    <row r="85" spans="1:7" x14ac:dyDescent="0.25">
      <c r="A85" s="94">
        <f t="shared" si="11"/>
        <v>46388</v>
      </c>
      <c r="B85" s="55">
        <v>69</v>
      </c>
      <c r="C85" s="83">
        <f t="shared" si="6"/>
        <v>217091.17999999993</v>
      </c>
      <c r="D85" s="95">
        <f t="shared" si="7"/>
        <v>705.55</v>
      </c>
      <c r="E85" s="95">
        <f t="shared" si="8"/>
        <v>329.01</v>
      </c>
      <c r="F85" s="95">
        <f t="shared" si="10"/>
        <v>1034.56</v>
      </c>
      <c r="G85" s="95">
        <f t="shared" si="9"/>
        <v>216762.16999999993</v>
      </c>
    </row>
    <row r="86" spans="1:7" x14ac:dyDescent="0.25">
      <c r="A86" s="94">
        <f t="shared" si="11"/>
        <v>46419</v>
      </c>
      <c r="B86" s="55">
        <v>70</v>
      </c>
      <c r="C86" s="83">
        <f t="shared" si="6"/>
        <v>216762.16999999993</v>
      </c>
      <c r="D86" s="95">
        <f t="shared" si="7"/>
        <v>704.48</v>
      </c>
      <c r="E86" s="95">
        <f t="shared" si="8"/>
        <v>330.07999999999993</v>
      </c>
      <c r="F86" s="95">
        <f t="shared" si="10"/>
        <v>1034.56</v>
      </c>
      <c r="G86" s="95">
        <f t="shared" si="9"/>
        <v>216432.08999999994</v>
      </c>
    </row>
    <row r="87" spans="1:7" x14ac:dyDescent="0.25">
      <c r="A87" s="94">
        <f t="shared" si="11"/>
        <v>46447</v>
      </c>
      <c r="B87" s="55">
        <v>71</v>
      </c>
      <c r="C87" s="83">
        <f t="shared" si="6"/>
        <v>216432.08999999994</v>
      </c>
      <c r="D87" s="95">
        <f t="shared" si="7"/>
        <v>703.4</v>
      </c>
      <c r="E87" s="95">
        <f t="shared" si="8"/>
        <v>331.15999999999997</v>
      </c>
      <c r="F87" s="95">
        <f t="shared" si="10"/>
        <v>1034.56</v>
      </c>
      <c r="G87" s="95">
        <f t="shared" si="9"/>
        <v>216100.92999999993</v>
      </c>
    </row>
    <row r="88" spans="1:7" x14ac:dyDescent="0.25">
      <c r="A88" s="94">
        <f t="shared" si="11"/>
        <v>46478</v>
      </c>
      <c r="B88" s="55">
        <v>72</v>
      </c>
      <c r="C88" s="83">
        <f t="shared" si="6"/>
        <v>216100.92999999993</v>
      </c>
      <c r="D88" s="95">
        <f t="shared" si="7"/>
        <v>702.33</v>
      </c>
      <c r="E88" s="95">
        <f t="shared" si="8"/>
        <v>332.2299999999999</v>
      </c>
      <c r="F88" s="95">
        <f t="shared" si="10"/>
        <v>1034.56</v>
      </c>
      <c r="G88" s="95">
        <f t="shared" si="9"/>
        <v>215768.69999999992</v>
      </c>
    </row>
    <row r="89" spans="1:7" x14ac:dyDescent="0.25">
      <c r="A89" s="94">
        <f t="shared" si="11"/>
        <v>46508</v>
      </c>
      <c r="B89" s="55">
        <v>73</v>
      </c>
      <c r="C89" s="83">
        <f t="shared" si="6"/>
        <v>215768.69999999992</v>
      </c>
      <c r="D89" s="95">
        <f t="shared" si="7"/>
        <v>701.25</v>
      </c>
      <c r="E89" s="95">
        <f t="shared" si="8"/>
        <v>333.30999999999995</v>
      </c>
      <c r="F89" s="95">
        <f t="shared" si="10"/>
        <v>1034.56</v>
      </c>
      <c r="G89" s="95">
        <f t="shared" si="9"/>
        <v>215435.38999999993</v>
      </c>
    </row>
    <row r="90" spans="1:7" x14ac:dyDescent="0.25">
      <c r="A90" s="94">
        <f t="shared" si="11"/>
        <v>46539</v>
      </c>
      <c r="B90" s="55">
        <v>74</v>
      </c>
      <c r="C90" s="83">
        <f t="shared" si="6"/>
        <v>215435.38999999993</v>
      </c>
      <c r="D90" s="95">
        <f t="shared" si="7"/>
        <v>700.17</v>
      </c>
      <c r="E90" s="95">
        <f t="shared" si="8"/>
        <v>334.39</v>
      </c>
      <c r="F90" s="95">
        <f t="shared" si="10"/>
        <v>1034.56</v>
      </c>
      <c r="G90" s="95">
        <f t="shared" si="9"/>
        <v>215100.99999999991</v>
      </c>
    </row>
    <row r="91" spans="1:7" x14ac:dyDescent="0.25">
      <c r="A91" s="94">
        <f t="shared" si="11"/>
        <v>46569</v>
      </c>
      <c r="B91" s="55">
        <v>75</v>
      </c>
      <c r="C91" s="83">
        <f t="shared" si="6"/>
        <v>215100.99999999991</v>
      </c>
      <c r="D91" s="95">
        <f t="shared" si="7"/>
        <v>699.08</v>
      </c>
      <c r="E91" s="95">
        <f t="shared" si="8"/>
        <v>335.4799999999999</v>
      </c>
      <c r="F91" s="95">
        <f t="shared" si="10"/>
        <v>1034.56</v>
      </c>
      <c r="G91" s="95">
        <f t="shared" si="9"/>
        <v>214765.5199999999</v>
      </c>
    </row>
    <row r="92" spans="1:7" x14ac:dyDescent="0.25">
      <c r="A92" s="94">
        <f t="shared" si="11"/>
        <v>46600</v>
      </c>
      <c r="B92" s="55">
        <v>76</v>
      </c>
      <c r="C92" s="83">
        <f t="shared" si="6"/>
        <v>214765.5199999999</v>
      </c>
      <c r="D92" s="95">
        <f t="shared" si="7"/>
        <v>697.99</v>
      </c>
      <c r="E92" s="95">
        <f t="shared" si="8"/>
        <v>336.56999999999994</v>
      </c>
      <c r="F92" s="95">
        <f t="shared" si="10"/>
        <v>1034.56</v>
      </c>
      <c r="G92" s="95">
        <f t="shared" si="9"/>
        <v>214428.9499999999</v>
      </c>
    </row>
    <row r="93" spans="1:7" x14ac:dyDescent="0.25">
      <c r="A93" s="94">
        <f t="shared" si="11"/>
        <v>46631</v>
      </c>
      <c r="B93" s="55">
        <v>77</v>
      </c>
      <c r="C93" s="83">
        <f t="shared" si="6"/>
        <v>214428.9499999999</v>
      </c>
      <c r="D93" s="95">
        <f t="shared" si="7"/>
        <v>696.89</v>
      </c>
      <c r="E93" s="95">
        <f t="shared" si="8"/>
        <v>337.66999999999996</v>
      </c>
      <c r="F93" s="95">
        <f t="shared" si="10"/>
        <v>1034.56</v>
      </c>
      <c r="G93" s="95">
        <f t="shared" si="9"/>
        <v>214091.27999999988</v>
      </c>
    </row>
    <row r="94" spans="1:7" x14ac:dyDescent="0.25">
      <c r="A94" s="94">
        <f t="shared" si="11"/>
        <v>46661</v>
      </c>
      <c r="B94" s="55">
        <v>78</v>
      </c>
      <c r="C94" s="83">
        <f t="shared" si="6"/>
        <v>214091.27999999988</v>
      </c>
      <c r="D94" s="95">
        <f t="shared" si="7"/>
        <v>695.8</v>
      </c>
      <c r="E94" s="95">
        <f t="shared" si="8"/>
        <v>338.76</v>
      </c>
      <c r="F94" s="95">
        <f t="shared" si="10"/>
        <v>1034.56</v>
      </c>
      <c r="G94" s="95">
        <f t="shared" si="9"/>
        <v>213752.51999999987</v>
      </c>
    </row>
    <row r="95" spans="1:7" x14ac:dyDescent="0.25">
      <c r="A95" s="94">
        <f t="shared" si="11"/>
        <v>46692</v>
      </c>
      <c r="B95" s="55">
        <v>79</v>
      </c>
      <c r="C95" s="83">
        <f t="shared" si="6"/>
        <v>213752.51999999987</v>
      </c>
      <c r="D95" s="95">
        <f t="shared" si="7"/>
        <v>694.7</v>
      </c>
      <c r="E95" s="95">
        <f t="shared" si="8"/>
        <v>339.8599999999999</v>
      </c>
      <c r="F95" s="95">
        <f t="shared" si="10"/>
        <v>1034.56</v>
      </c>
      <c r="G95" s="95">
        <f t="shared" si="9"/>
        <v>213412.65999999989</v>
      </c>
    </row>
    <row r="96" spans="1:7" x14ac:dyDescent="0.25">
      <c r="A96" s="94">
        <f t="shared" si="11"/>
        <v>46722</v>
      </c>
      <c r="B96" s="55">
        <v>80</v>
      </c>
      <c r="C96" s="83">
        <f t="shared" si="6"/>
        <v>213412.65999999989</v>
      </c>
      <c r="D96" s="95">
        <f t="shared" si="7"/>
        <v>693.59</v>
      </c>
      <c r="E96" s="95">
        <f t="shared" si="8"/>
        <v>340.96999999999991</v>
      </c>
      <c r="F96" s="95">
        <f t="shared" si="10"/>
        <v>1034.56</v>
      </c>
      <c r="G96" s="95">
        <f t="shared" si="9"/>
        <v>213071.68999999989</v>
      </c>
    </row>
    <row r="97" spans="1:7" x14ac:dyDescent="0.25">
      <c r="A97" s="94">
        <f t="shared" si="11"/>
        <v>46753</v>
      </c>
      <c r="B97" s="55">
        <v>81</v>
      </c>
      <c r="C97" s="83">
        <f t="shared" si="6"/>
        <v>213071.68999999989</v>
      </c>
      <c r="D97" s="95">
        <f t="shared" si="7"/>
        <v>692.48</v>
      </c>
      <c r="E97" s="95">
        <f t="shared" si="8"/>
        <v>342.07999999999993</v>
      </c>
      <c r="F97" s="95">
        <f t="shared" si="10"/>
        <v>1034.56</v>
      </c>
      <c r="G97" s="95">
        <f t="shared" si="9"/>
        <v>212729.6099999999</v>
      </c>
    </row>
    <row r="98" spans="1:7" x14ac:dyDescent="0.25">
      <c r="A98" s="94">
        <f t="shared" si="11"/>
        <v>46784</v>
      </c>
      <c r="B98" s="55">
        <v>82</v>
      </c>
      <c r="C98" s="83">
        <f t="shared" si="6"/>
        <v>212729.6099999999</v>
      </c>
      <c r="D98" s="95">
        <f t="shared" si="7"/>
        <v>691.37</v>
      </c>
      <c r="E98" s="95">
        <f t="shared" si="8"/>
        <v>343.18999999999994</v>
      </c>
      <c r="F98" s="95">
        <f t="shared" si="10"/>
        <v>1034.56</v>
      </c>
      <c r="G98" s="95">
        <f t="shared" si="9"/>
        <v>212386.4199999999</v>
      </c>
    </row>
    <row r="99" spans="1:7" x14ac:dyDescent="0.25">
      <c r="A99" s="94">
        <f t="shared" si="11"/>
        <v>46813</v>
      </c>
      <c r="B99" s="55">
        <v>83</v>
      </c>
      <c r="C99" s="83">
        <f t="shared" si="6"/>
        <v>212386.4199999999</v>
      </c>
      <c r="D99" s="95">
        <f t="shared" si="7"/>
        <v>690.26</v>
      </c>
      <c r="E99" s="95">
        <f t="shared" si="8"/>
        <v>344.29999999999995</v>
      </c>
      <c r="F99" s="95">
        <f t="shared" si="10"/>
        <v>1034.56</v>
      </c>
      <c r="G99" s="95">
        <f t="shared" si="9"/>
        <v>212042.11999999991</v>
      </c>
    </row>
    <row r="100" spans="1:7" x14ac:dyDescent="0.25">
      <c r="A100" s="94">
        <f t="shared" si="11"/>
        <v>46844</v>
      </c>
      <c r="B100" s="55">
        <v>84</v>
      </c>
      <c r="C100" s="83">
        <f t="shared" si="6"/>
        <v>212042.11999999991</v>
      </c>
      <c r="D100" s="95">
        <f t="shared" si="7"/>
        <v>689.14</v>
      </c>
      <c r="E100" s="95">
        <f t="shared" si="8"/>
        <v>345.41999999999996</v>
      </c>
      <c r="F100" s="95">
        <f t="shared" si="10"/>
        <v>1034.56</v>
      </c>
      <c r="G100" s="95">
        <f t="shared" si="9"/>
        <v>211696.6999999999</v>
      </c>
    </row>
    <row r="101" spans="1:7" x14ac:dyDescent="0.25">
      <c r="A101" s="94">
        <f t="shared" si="11"/>
        <v>46874</v>
      </c>
      <c r="B101" s="55">
        <v>85</v>
      </c>
      <c r="C101" s="83">
        <f t="shared" si="6"/>
        <v>211696.6999999999</v>
      </c>
      <c r="D101" s="95">
        <f t="shared" si="7"/>
        <v>688.01</v>
      </c>
      <c r="E101" s="95">
        <f t="shared" si="8"/>
        <v>346.54999999999995</v>
      </c>
      <c r="F101" s="95">
        <f t="shared" si="10"/>
        <v>1034.56</v>
      </c>
      <c r="G101" s="95">
        <f t="shared" si="9"/>
        <v>211350.14999999991</v>
      </c>
    </row>
    <row r="102" spans="1:7" x14ac:dyDescent="0.25">
      <c r="A102" s="94">
        <f t="shared" si="11"/>
        <v>46905</v>
      </c>
      <c r="B102" s="55">
        <v>86</v>
      </c>
      <c r="C102" s="83">
        <f t="shared" si="6"/>
        <v>211350.14999999991</v>
      </c>
      <c r="D102" s="95">
        <f t="shared" si="7"/>
        <v>686.89</v>
      </c>
      <c r="E102" s="95">
        <f t="shared" si="8"/>
        <v>347.66999999999996</v>
      </c>
      <c r="F102" s="95">
        <f t="shared" si="10"/>
        <v>1034.56</v>
      </c>
      <c r="G102" s="95">
        <f t="shared" si="9"/>
        <v>211002.47999999989</v>
      </c>
    </row>
    <row r="103" spans="1:7" x14ac:dyDescent="0.25">
      <c r="A103" s="94">
        <f t="shared" si="11"/>
        <v>46935</v>
      </c>
      <c r="B103" s="55">
        <v>87</v>
      </c>
      <c r="C103" s="83">
        <f t="shared" si="6"/>
        <v>211002.47999999989</v>
      </c>
      <c r="D103" s="95">
        <f t="shared" si="7"/>
        <v>685.76</v>
      </c>
      <c r="E103" s="95">
        <f t="shared" si="8"/>
        <v>348.79999999999995</v>
      </c>
      <c r="F103" s="95">
        <f t="shared" si="10"/>
        <v>1034.56</v>
      </c>
      <c r="G103" s="95">
        <f t="shared" si="9"/>
        <v>210653.67999999991</v>
      </c>
    </row>
    <row r="104" spans="1:7" x14ac:dyDescent="0.25">
      <c r="A104" s="94">
        <f t="shared" si="11"/>
        <v>46966</v>
      </c>
      <c r="B104" s="55">
        <v>88</v>
      </c>
      <c r="C104" s="83">
        <f t="shared" si="6"/>
        <v>210653.67999999991</v>
      </c>
      <c r="D104" s="95">
        <f t="shared" si="7"/>
        <v>684.62</v>
      </c>
      <c r="E104" s="95">
        <f t="shared" si="8"/>
        <v>349.93999999999994</v>
      </c>
      <c r="F104" s="95">
        <f t="shared" si="10"/>
        <v>1034.56</v>
      </c>
      <c r="G104" s="95">
        <f t="shared" si="9"/>
        <v>210303.7399999999</v>
      </c>
    </row>
    <row r="105" spans="1:7" x14ac:dyDescent="0.25">
      <c r="A105" s="94">
        <f t="shared" si="11"/>
        <v>46997</v>
      </c>
      <c r="B105" s="55">
        <v>89</v>
      </c>
      <c r="C105" s="83">
        <f t="shared" si="6"/>
        <v>210303.7399999999</v>
      </c>
      <c r="D105" s="95">
        <f t="shared" si="7"/>
        <v>683.49</v>
      </c>
      <c r="E105" s="95">
        <f t="shared" si="8"/>
        <v>351.06999999999994</v>
      </c>
      <c r="F105" s="95">
        <f t="shared" si="10"/>
        <v>1034.56</v>
      </c>
      <c r="G105" s="95">
        <f t="shared" si="9"/>
        <v>209952.6699999999</v>
      </c>
    </row>
    <row r="106" spans="1:7" x14ac:dyDescent="0.25">
      <c r="A106" s="94">
        <f t="shared" si="11"/>
        <v>47027</v>
      </c>
      <c r="B106" s="55">
        <v>90</v>
      </c>
      <c r="C106" s="83">
        <f t="shared" si="6"/>
        <v>209952.6699999999</v>
      </c>
      <c r="D106" s="95">
        <f t="shared" si="7"/>
        <v>682.35</v>
      </c>
      <c r="E106" s="95">
        <f t="shared" si="8"/>
        <v>352.20999999999992</v>
      </c>
      <c r="F106" s="95">
        <f t="shared" si="10"/>
        <v>1034.56</v>
      </c>
      <c r="G106" s="95">
        <f t="shared" si="9"/>
        <v>209600.4599999999</v>
      </c>
    </row>
    <row r="107" spans="1:7" x14ac:dyDescent="0.25">
      <c r="A107" s="94">
        <f t="shared" si="11"/>
        <v>47058</v>
      </c>
      <c r="B107" s="55">
        <v>91</v>
      </c>
      <c r="C107" s="83">
        <f t="shared" si="6"/>
        <v>209600.4599999999</v>
      </c>
      <c r="D107" s="95">
        <f t="shared" si="7"/>
        <v>681.2</v>
      </c>
      <c r="E107" s="95">
        <f t="shared" si="8"/>
        <v>353.3599999999999</v>
      </c>
      <c r="F107" s="95">
        <f t="shared" si="10"/>
        <v>1034.56</v>
      </c>
      <c r="G107" s="95">
        <f t="shared" si="9"/>
        <v>209247.09999999992</v>
      </c>
    </row>
    <row r="108" spans="1:7" x14ac:dyDescent="0.25">
      <c r="A108" s="94">
        <f t="shared" si="11"/>
        <v>47088</v>
      </c>
      <c r="B108" s="55">
        <v>92</v>
      </c>
      <c r="C108" s="83">
        <f t="shared" si="6"/>
        <v>209247.09999999992</v>
      </c>
      <c r="D108" s="95">
        <f t="shared" si="7"/>
        <v>680.05</v>
      </c>
      <c r="E108" s="95">
        <f t="shared" si="8"/>
        <v>354.51</v>
      </c>
      <c r="F108" s="95">
        <f t="shared" si="10"/>
        <v>1034.56</v>
      </c>
      <c r="G108" s="95">
        <f t="shared" si="9"/>
        <v>208892.58999999991</v>
      </c>
    </row>
    <row r="109" spans="1:7" x14ac:dyDescent="0.25">
      <c r="A109" s="94">
        <f t="shared" si="11"/>
        <v>47119</v>
      </c>
      <c r="B109" s="55">
        <v>93</v>
      </c>
      <c r="C109" s="83">
        <f t="shared" si="6"/>
        <v>208892.58999999991</v>
      </c>
      <c r="D109" s="95">
        <f t="shared" si="7"/>
        <v>678.9</v>
      </c>
      <c r="E109" s="95">
        <f t="shared" si="8"/>
        <v>355.65999999999997</v>
      </c>
      <c r="F109" s="95">
        <f t="shared" si="10"/>
        <v>1034.56</v>
      </c>
      <c r="G109" s="95">
        <f t="shared" si="9"/>
        <v>208536.92999999991</v>
      </c>
    </row>
    <row r="110" spans="1:7" x14ac:dyDescent="0.25">
      <c r="A110" s="94">
        <f t="shared" si="11"/>
        <v>47150</v>
      </c>
      <c r="B110" s="55">
        <v>94</v>
      </c>
      <c r="C110" s="83">
        <f t="shared" si="6"/>
        <v>208536.92999999991</v>
      </c>
      <c r="D110" s="95">
        <f t="shared" si="7"/>
        <v>677.75</v>
      </c>
      <c r="E110" s="95">
        <f t="shared" si="8"/>
        <v>356.80999999999995</v>
      </c>
      <c r="F110" s="95">
        <f t="shared" si="10"/>
        <v>1034.56</v>
      </c>
      <c r="G110" s="95">
        <f t="shared" si="9"/>
        <v>208180.11999999991</v>
      </c>
    </row>
    <row r="111" spans="1:7" x14ac:dyDescent="0.25">
      <c r="A111" s="94">
        <f t="shared" si="11"/>
        <v>47178</v>
      </c>
      <c r="B111" s="55">
        <v>95</v>
      </c>
      <c r="C111" s="83">
        <f t="shared" si="6"/>
        <v>208180.11999999991</v>
      </c>
      <c r="D111" s="95">
        <f t="shared" si="7"/>
        <v>676.59</v>
      </c>
      <c r="E111" s="95">
        <f t="shared" si="8"/>
        <v>357.96999999999991</v>
      </c>
      <c r="F111" s="95">
        <f t="shared" si="10"/>
        <v>1034.56</v>
      </c>
      <c r="G111" s="95">
        <f t="shared" si="9"/>
        <v>207822.14999999991</v>
      </c>
    </row>
    <row r="112" spans="1:7" x14ac:dyDescent="0.25">
      <c r="A112" s="94">
        <f t="shared" si="11"/>
        <v>47209</v>
      </c>
      <c r="B112" s="55">
        <v>96</v>
      </c>
      <c r="C112" s="83">
        <f t="shared" si="6"/>
        <v>207822.14999999991</v>
      </c>
      <c r="D112" s="95">
        <f t="shared" si="7"/>
        <v>675.42</v>
      </c>
      <c r="E112" s="95">
        <f t="shared" si="8"/>
        <v>359.14</v>
      </c>
      <c r="F112" s="95">
        <f t="shared" si="10"/>
        <v>1034.56</v>
      </c>
      <c r="G112" s="95">
        <f t="shared" si="9"/>
        <v>207463.00999999989</v>
      </c>
    </row>
    <row r="113" spans="1:7" x14ac:dyDescent="0.25">
      <c r="A113" s="94">
        <f t="shared" si="11"/>
        <v>47239</v>
      </c>
      <c r="B113" s="55">
        <v>97</v>
      </c>
      <c r="C113" s="83">
        <f t="shared" si="6"/>
        <v>207463.00999999989</v>
      </c>
      <c r="D113" s="95">
        <f t="shared" si="7"/>
        <v>674.25</v>
      </c>
      <c r="E113" s="95">
        <f t="shared" si="8"/>
        <v>360.30999999999995</v>
      </c>
      <c r="F113" s="95">
        <f t="shared" si="10"/>
        <v>1034.56</v>
      </c>
      <c r="G113" s="95">
        <f t="shared" si="9"/>
        <v>207102.6999999999</v>
      </c>
    </row>
    <row r="114" spans="1:7" x14ac:dyDescent="0.25">
      <c r="A114" s="94">
        <f t="shared" si="11"/>
        <v>47270</v>
      </c>
      <c r="B114" s="55">
        <v>98</v>
      </c>
      <c r="C114" s="83">
        <f t="shared" si="6"/>
        <v>207102.6999999999</v>
      </c>
      <c r="D114" s="95">
        <f t="shared" si="7"/>
        <v>673.08</v>
      </c>
      <c r="E114" s="95">
        <f t="shared" si="8"/>
        <v>361.4799999999999</v>
      </c>
      <c r="F114" s="95">
        <f t="shared" si="10"/>
        <v>1034.56</v>
      </c>
      <c r="G114" s="95">
        <f t="shared" si="9"/>
        <v>206741.21999999988</v>
      </c>
    </row>
    <row r="115" spans="1:7" x14ac:dyDescent="0.25">
      <c r="A115" s="94">
        <f t="shared" si="11"/>
        <v>47300</v>
      </c>
      <c r="B115" s="55">
        <v>99</v>
      </c>
      <c r="C115" s="83">
        <f t="shared" si="6"/>
        <v>206741.21999999988</v>
      </c>
      <c r="D115" s="95">
        <f t="shared" si="7"/>
        <v>671.91</v>
      </c>
      <c r="E115" s="95">
        <f t="shared" si="8"/>
        <v>362.65</v>
      </c>
      <c r="F115" s="95">
        <f t="shared" si="10"/>
        <v>1034.56</v>
      </c>
      <c r="G115" s="95">
        <f t="shared" si="9"/>
        <v>206378.56999999989</v>
      </c>
    </row>
    <row r="116" spans="1:7" x14ac:dyDescent="0.25">
      <c r="A116" s="94">
        <f t="shared" si="11"/>
        <v>47331</v>
      </c>
      <c r="B116" s="55">
        <v>100</v>
      </c>
      <c r="C116" s="83">
        <f t="shared" si="6"/>
        <v>206378.56999999989</v>
      </c>
      <c r="D116" s="95">
        <f t="shared" si="7"/>
        <v>670.73</v>
      </c>
      <c r="E116" s="95">
        <f t="shared" si="8"/>
        <v>363.82999999999993</v>
      </c>
      <c r="F116" s="95">
        <f t="shared" si="10"/>
        <v>1034.56</v>
      </c>
      <c r="G116" s="95">
        <f t="shared" si="9"/>
        <v>206014.7399999999</v>
      </c>
    </row>
    <row r="117" spans="1:7" x14ac:dyDescent="0.25">
      <c r="A117" s="94">
        <f t="shared" si="11"/>
        <v>47362</v>
      </c>
      <c r="B117" s="55">
        <v>101</v>
      </c>
      <c r="C117" s="83">
        <f t="shared" si="6"/>
        <v>206014.7399999999</v>
      </c>
      <c r="D117" s="95">
        <f t="shared" si="7"/>
        <v>669.55</v>
      </c>
      <c r="E117" s="95">
        <f t="shared" si="8"/>
        <v>365.01</v>
      </c>
      <c r="F117" s="95">
        <f t="shared" si="10"/>
        <v>1034.56</v>
      </c>
      <c r="G117" s="95">
        <f t="shared" si="9"/>
        <v>205649.72999999989</v>
      </c>
    </row>
    <row r="118" spans="1:7" x14ac:dyDescent="0.25">
      <c r="A118" s="94">
        <f t="shared" si="11"/>
        <v>47392</v>
      </c>
      <c r="B118" s="55">
        <v>102</v>
      </c>
      <c r="C118" s="83">
        <f t="shared" si="6"/>
        <v>205649.72999999989</v>
      </c>
      <c r="D118" s="95">
        <f t="shared" si="7"/>
        <v>668.36</v>
      </c>
      <c r="E118" s="95">
        <f t="shared" si="8"/>
        <v>366.19999999999993</v>
      </c>
      <c r="F118" s="95">
        <f t="shared" si="10"/>
        <v>1034.56</v>
      </c>
      <c r="G118" s="95">
        <f t="shared" si="9"/>
        <v>205283.52999999988</v>
      </c>
    </row>
    <row r="119" spans="1:7" x14ac:dyDescent="0.25">
      <c r="A119" s="94">
        <f t="shared" si="11"/>
        <v>47423</v>
      </c>
      <c r="B119" s="55">
        <v>103</v>
      </c>
      <c r="C119" s="83">
        <f t="shared" si="6"/>
        <v>205283.52999999988</v>
      </c>
      <c r="D119" s="95">
        <f t="shared" si="7"/>
        <v>667.17</v>
      </c>
      <c r="E119" s="95">
        <f t="shared" si="8"/>
        <v>367.39</v>
      </c>
      <c r="F119" s="95">
        <f t="shared" si="10"/>
        <v>1034.56</v>
      </c>
      <c r="G119" s="95">
        <f t="shared" si="9"/>
        <v>204916.13999999987</v>
      </c>
    </row>
    <row r="120" spans="1:7" x14ac:dyDescent="0.25">
      <c r="A120" s="94">
        <f t="shared" si="11"/>
        <v>47453</v>
      </c>
      <c r="B120" s="55">
        <v>104</v>
      </c>
      <c r="C120" s="83">
        <f t="shared" si="6"/>
        <v>204916.13999999987</v>
      </c>
      <c r="D120" s="95">
        <f t="shared" si="7"/>
        <v>665.98</v>
      </c>
      <c r="E120" s="95">
        <f t="shared" si="8"/>
        <v>368.57999999999993</v>
      </c>
      <c r="F120" s="95">
        <f t="shared" si="10"/>
        <v>1034.56</v>
      </c>
      <c r="G120" s="95">
        <f t="shared" si="9"/>
        <v>204547.55999999988</v>
      </c>
    </row>
    <row r="121" spans="1:7" x14ac:dyDescent="0.25">
      <c r="A121" s="94">
        <f t="shared" si="11"/>
        <v>47484</v>
      </c>
      <c r="B121" s="55">
        <v>105</v>
      </c>
      <c r="C121" s="83">
        <f t="shared" si="6"/>
        <v>204547.55999999988</v>
      </c>
      <c r="D121" s="95">
        <f t="shared" si="7"/>
        <v>664.78</v>
      </c>
      <c r="E121" s="95">
        <f t="shared" si="8"/>
        <v>369.78</v>
      </c>
      <c r="F121" s="95">
        <f t="shared" si="10"/>
        <v>1034.56</v>
      </c>
      <c r="G121" s="95">
        <f t="shared" si="9"/>
        <v>204177.77999999988</v>
      </c>
    </row>
    <row r="122" spans="1:7" x14ac:dyDescent="0.25">
      <c r="A122" s="94">
        <f t="shared" si="11"/>
        <v>47515</v>
      </c>
      <c r="B122" s="55">
        <v>106</v>
      </c>
      <c r="C122" s="83">
        <f>G121</f>
        <v>204177.77999999988</v>
      </c>
      <c r="D122" s="95">
        <f>ROUND(C122*$E$13/12,2)</f>
        <v>663.58</v>
      </c>
      <c r="E122" s="95">
        <f>F122-D122</f>
        <v>370.9799999999999</v>
      </c>
      <c r="F122" s="95">
        <f t="shared" si="10"/>
        <v>1034.56</v>
      </c>
      <c r="G122" s="95">
        <f>C122-E122</f>
        <v>203806.79999999987</v>
      </c>
    </row>
    <row r="123" spans="1:7" x14ac:dyDescent="0.25">
      <c r="A123" s="94">
        <f t="shared" si="11"/>
        <v>47543</v>
      </c>
      <c r="B123" s="55">
        <v>107</v>
      </c>
      <c r="C123" s="83">
        <f t="shared" ref="C123:C130" si="12">G122</f>
        <v>203806.79999999987</v>
      </c>
      <c r="D123" s="95">
        <f t="shared" si="7"/>
        <v>662.37</v>
      </c>
      <c r="E123" s="95">
        <f t="shared" si="8"/>
        <v>372.18999999999994</v>
      </c>
      <c r="F123" s="95">
        <f t="shared" si="10"/>
        <v>1034.56</v>
      </c>
      <c r="G123" s="95">
        <f t="shared" ref="G123:G130" si="13">C123-E123</f>
        <v>203434.60999999987</v>
      </c>
    </row>
    <row r="124" spans="1:7" x14ac:dyDescent="0.25">
      <c r="A124" s="94">
        <f t="shared" si="11"/>
        <v>47574</v>
      </c>
      <c r="B124" s="55">
        <v>108</v>
      </c>
      <c r="C124" s="83">
        <f t="shared" si="12"/>
        <v>203434.60999999987</v>
      </c>
      <c r="D124" s="95">
        <f t="shared" si="7"/>
        <v>661.16</v>
      </c>
      <c r="E124" s="95">
        <f t="shared" si="8"/>
        <v>373.4</v>
      </c>
      <c r="F124" s="95">
        <f t="shared" si="10"/>
        <v>1034.56</v>
      </c>
      <c r="G124" s="95">
        <f t="shared" si="13"/>
        <v>203061.20999999988</v>
      </c>
    </row>
    <row r="125" spans="1:7" x14ac:dyDescent="0.25">
      <c r="A125" s="94">
        <f t="shared" si="11"/>
        <v>47604</v>
      </c>
      <c r="B125" s="55">
        <v>109</v>
      </c>
      <c r="C125" s="83">
        <f t="shared" si="12"/>
        <v>203061.20999999988</v>
      </c>
      <c r="D125" s="95">
        <f t="shared" si="7"/>
        <v>659.95</v>
      </c>
      <c r="E125" s="95">
        <f t="shared" si="8"/>
        <v>374.6099999999999</v>
      </c>
      <c r="F125" s="95">
        <f t="shared" si="10"/>
        <v>1034.56</v>
      </c>
      <c r="G125" s="95">
        <f t="shared" si="13"/>
        <v>202686.59999999989</v>
      </c>
    </row>
    <row r="126" spans="1:7" x14ac:dyDescent="0.25">
      <c r="A126" s="94">
        <f t="shared" si="11"/>
        <v>47635</v>
      </c>
      <c r="B126" s="55">
        <v>110</v>
      </c>
      <c r="C126" s="83">
        <f t="shared" si="12"/>
        <v>202686.59999999989</v>
      </c>
      <c r="D126" s="95">
        <f t="shared" si="7"/>
        <v>658.73</v>
      </c>
      <c r="E126" s="95">
        <f t="shared" si="8"/>
        <v>375.82999999999993</v>
      </c>
      <c r="F126" s="95">
        <f t="shared" si="10"/>
        <v>1034.56</v>
      </c>
      <c r="G126" s="95">
        <f t="shared" si="13"/>
        <v>202310.7699999999</v>
      </c>
    </row>
    <row r="127" spans="1:7" x14ac:dyDescent="0.25">
      <c r="A127" s="94">
        <f t="shared" si="11"/>
        <v>47665</v>
      </c>
      <c r="B127" s="55">
        <v>111</v>
      </c>
      <c r="C127" s="83">
        <f t="shared" si="12"/>
        <v>202310.7699999999</v>
      </c>
      <c r="D127" s="95">
        <f t="shared" si="7"/>
        <v>657.51</v>
      </c>
      <c r="E127" s="95">
        <f t="shared" si="8"/>
        <v>377.04999999999995</v>
      </c>
      <c r="F127" s="95">
        <f t="shared" si="10"/>
        <v>1034.56</v>
      </c>
      <c r="G127" s="95">
        <f t="shared" si="13"/>
        <v>201933.71999999991</v>
      </c>
    </row>
    <row r="128" spans="1:7" x14ac:dyDescent="0.25">
      <c r="A128" s="94">
        <f t="shared" si="11"/>
        <v>47696</v>
      </c>
      <c r="B128" s="55">
        <v>112</v>
      </c>
      <c r="C128" s="83">
        <f t="shared" si="12"/>
        <v>201933.71999999991</v>
      </c>
      <c r="D128" s="95">
        <f t="shared" si="7"/>
        <v>656.28</v>
      </c>
      <c r="E128" s="95">
        <f t="shared" si="8"/>
        <v>378.28</v>
      </c>
      <c r="F128" s="95">
        <f t="shared" si="10"/>
        <v>1034.56</v>
      </c>
      <c r="G128" s="95">
        <f t="shared" si="13"/>
        <v>201555.43999999992</v>
      </c>
    </row>
    <row r="129" spans="1:7" x14ac:dyDescent="0.25">
      <c r="A129" s="94">
        <f t="shared" si="11"/>
        <v>47727</v>
      </c>
      <c r="B129" s="55">
        <v>113</v>
      </c>
      <c r="C129" s="83">
        <f t="shared" si="12"/>
        <v>201555.43999999992</v>
      </c>
      <c r="D129" s="95">
        <f t="shared" si="7"/>
        <v>655.05999999999995</v>
      </c>
      <c r="E129" s="95">
        <f t="shared" si="8"/>
        <v>379.5</v>
      </c>
      <c r="F129" s="95">
        <f t="shared" si="10"/>
        <v>1034.56</v>
      </c>
      <c r="G129" s="95">
        <f t="shared" si="13"/>
        <v>201175.93999999992</v>
      </c>
    </row>
    <row r="130" spans="1:7" x14ac:dyDescent="0.25">
      <c r="A130" s="94">
        <f t="shared" si="11"/>
        <v>47757</v>
      </c>
      <c r="B130" s="55">
        <v>114</v>
      </c>
      <c r="C130" s="83">
        <f t="shared" si="12"/>
        <v>201175.93999999992</v>
      </c>
      <c r="D130" s="95">
        <f t="shared" si="7"/>
        <v>653.82000000000005</v>
      </c>
      <c r="E130" s="95">
        <f t="shared" si="8"/>
        <v>380.7399999999999</v>
      </c>
      <c r="F130" s="95">
        <f t="shared" si="10"/>
        <v>1034.56</v>
      </c>
      <c r="G130" s="95">
        <f t="shared" si="13"/>
        <v>200795.19999999992</v>
      </c>
    </row>
    <row r="131" spans="1:7" x14ac:dyDescent="0.25">
      <c r="A131" s="94">
        <f t="shared" si="11"/>
        <v>47788</v>
      </c>
      <c r="B131" s="55">
        <v>115</v>
      </c>
      <c r="C131" s="83">
        <f t="shared" ref="C131:C136" si="14">G130</f>
        <v>200795.19999999992</v>
      </c>
      <c r="D131" s="95">
        <f>ROUND(C131*$E$13/12,2)</f>
        <v>652.58000000000004</v>
      </c>
      <c r="E131" s="95">
        <f>F131-D131</f>
        <v>381.9799999999999</v>
      </c>
      <c r="F131" s="95">
        <f t="shared" si="10"/>
        <v>1034.56</v>
      </c>
      <c r="G131" s="95">
        <f t="shared" ref="G131:G136" si="15">C131-E131</f>
        <v>200413.21999999991</v>
      </c>
    </row>
    <row r="132" spans="1:7" x14ac:dyDescent="0.25">
      <c r="A132" s="94">
        <f t="shared" si="11"/>
        <v>47818</v>
      </c>
      <c r="B132" s="55">
        <v>116</v>
      </c>
      <c r="C132" s="83">
        <f t="shared" si="14"/>
        <v>200413.21999999991</v>
      </c>
      <c r="D132" s="95">
        <f t="shared" si="7"/>
        <v>651.34</v>
      </c>
      <c r="E132" s="95">
        <f t="shared" si="8"/>
        <v>383.21999999999991</v>
      </c>
      <c r="F132" s="95">
        <f t="shared" si="10"/>
        <v>1034.56</v>
      </c>
      <c r="G132" s="95">
        <f t="shared" si="15"/>
        <v>200029.99999999991</v>
      </c>
    </row>
    <row r="133" spans="1:7" x14ac:dyDescent="0.25">
      <c r="A133" s="94">
        <f t="shared" si="11"/>
        <v>47849</v>
      </c>
      <c r="B133" s="55">
        <v>117</v>
      </c>
      <c r="C133" s="83">
        <f t="shared" si="14"/>
        <v>200029.99999999991</v>
      </c>
      <c r="D133" s="95">
        <f t="shared" si="7"/>
        <v>650.1</v>
      </c>
      <c r="E133" s="95">
        <f t="shared" si="8"/>
        <v>384.45999999999992</v>
      </c>
      <c r="F133" s="95">
        <f t="shared" si="10"/>
        <v>1034.56</v>
      </c>
      <c r="G133" s="95">
        <f t="shared" si="15"/>
        <v>199645.53999999992</v>
      </c>
    </row>
    <row r="134" spans="1:7" x14ac:dyDescent="0.25">
      <c r="A134" s="94">
        <f t="shared" si="11"/>
        <v>47880</v>
      </c>
      <c r="B134" s="55">
        <v>118</v>
      </c>
      <c r="C134" s="83">
        <f t="shared" si="14"/>
        <v>199645.53999999992</v>
      </c>
      <c r="D134" s="95">
        <f t="shared" si="7"/>
        <v>648.85</v>
      </c>
      <c r="E134" s="95">
        <f t="shared" si="8"/>
        <v>385.70999999999992</v>
      </c>
      <c r="F134" s="95">
        <f t="shared" si="10"/>
        <v>1034.56</v>
      </c>
      <c r="G134" s="95">
        <f t="shared" si="15"/>
        <v>199259.82999999993</v>
      </c>
    </row>
    <row r="135" spans="1:7" x14ac:dyDescent="0.25">
      <c r="A135" s="94">
        <f t="shared" si="11"/>
        <v>47908</v>
      </c>
      <c r="B135" s="55">
        <v>119</v>
      </c>
      <c r="C135" s="83">
        <f t="shared" si="14"/>
        <v>199259.82999999993</v>
      </c>
      <c r="D135" s="95">
        <f t="shared" si="7"/>
        <v>647.59</v>
      </c>
      <c r="E135" s="95">
        <f t="shared" si="8"/>
        <v>386.96999999999991</v>
      </c>
      <c r="F135" s="95">
        <f t="shared" si="10"/>
        <v>1034.56</v>
      </c>
      <c r="G135" s="95">
        <f t="shared" si="15"/>
        <v>198872.85999999993</v>
      </c>
    </row>
    <row r="136" spans="1:7" x14ac:dyDescent="0.25">
      <c r="A136" s="94">
        <f t="shared" si="11"/>
        <v>47939</v>
      </c>
      <c r="B136" s="55">
        <v>120</v>
      </c>
      <c r="C136" s="83">
        <f t="shared" si="14"/>
        <v>198872.85999999993</v>
      </c>
      <c r="D136" s="95">
        <f>ROUND(C136*$E$13/12,2)</f>
        <v>646.34</v>
      </c>
      <c r="E136" s="95">
        <f>F136-D136</f>
        <v>388.21999999999991</v>
      </c>
      <c r="F136" s="95">
        <f t="shared" si="10"/>
        <v>1034.56</v>
      </c>
      <c r="G136" s="95">
        <f t="shared" si="15"/>
        <v>198484.63999999993</v>
      </c>
    </row>
    <row r="137" spans="1:7" x14ac:dyDescent="0.25">
      <c r="A137" s="94">
        <f t="shared" si="11"/>
        <v>47969</v>
      </c>
      <c r="B137" s="55">
        <v>121</v>
      </c>
      <c r="C137" s="83">
        <f t="shared" ref="C137:C200" si="16">G136</f>
        <v>198484.63999999993</v>
      </c>
      <c r="D137" s="95">
        <f t="shared" ref="D137:D200" si="17">ROUND(C137*$E$13/12,2)</f>
        <v>645.08000000000004</v>
      </c>
      <c r="E137" s="95">
        <f t="shared" ref="E137:E200" si="18">F137-D137</f>
        <v>389.4799999999999</v>
      </c>
      <c r="F137" s="95">
        <f t="shared" si="10"/>
        <v>1034.56</v>
      </c>
      <c r="G137" s="95">
        <f t="shared" ref="G137:G200" si="19">C137-E137</f>
        <v>198095.15999999992</v>
      </c>
    </row>
    <row r="138" spans="1:7" x14ac:dyDescent="0.25">
      <c r="A138" s="94">
        <f t="shared" si="11"/>
        <v>48000</v>
      </c>
      <c r="B138" s="55">
        <v>122</v>
      </c>
      <c r="C138" s="83">
        <f t="shared" si="16"/>
        <v>198095.15999999992</v>
      </c>
      <c r="D138" s="95">
        <f t="shared" si="17"/>
        <v>643.80999999999995</v>
      </c>
      <c r="E138" s="95">
        <f t="shared" si="18"/>
        <v>390.75</v>
      </c>
      <c r="F138" s="95">
        <f t="shared" si="10"/>
        <v>1034.56</v>
      </c>
      <c r="G138" s="95">
        <f t="shared" si="19"/>
        <v>197704.40999999992</v>
      </c>
    </row>
    <row r="139" spans="1:7" x14ac:dyDescent="0.25">
      <c r="A139" s="94">
        <f t="shared" si="11"/>
        <v>48030</v>
      </c>
      <c r="B139" s="55">
        <v>123</v>
      </c>
      <c r="C139" s="83">
        <f t="shared" si="16"/>
        <v>197704.40999999992</v>
      </c>
      <c r="D139" s="95">
        <f t="shared" si="17"/>
        <v>642.54</v>
      </c>
      <c r="E139" s="95">
        <f t="shared" si="18"/>
        <v>392.02</v>
      </c>
      <c r="F139" s="95">
        <f t="shared" si="10"/>
        <v>1034.56</v>
      </c>
      <c r="G139" s="95">
        <f t="shared" si="19"/>
        <v>197312.38999999993</v>
      </c>
    </row>
    <row r="140" spans="1:7" x14ac:dyDescent="0.25">
      <c r="A140" s="94">
        <f t="shared" si="11"/>
        <v>48061</v>
      </c>
      <c r="B140" s="55">
        <v>124</v>
      </c>
      <c r="C140" s="83">
        <f t="shared" si="16"/>
        <v>197312.38999999993</v>
      </c>
      <c r="D140" s="95">
        <f t="shared" si="17"/>
        <v>641.27</v>
      </c>
      <c r="E140" s="95">
        <f t="shared" si="18"/>
        <v>393.28999999999996</v>
      </c>
      <c r="F140" s="95">
        <f t="shared" si="10"/>
        <v>1034.56</v>
      </c>
      <c r="G140" s="95">
        <f t="shared" si="19"/>
        <v>196919.09999999992</v>
      </c>
    </row>
    <row r="141" spans="1:7" x14ac:dyDescent="0.25">
      <c r="A141" s="94">
        <f t="shared" si="11"/>
        <v>48092</v>
      </c>
      <c r="B141" s="55">
        <v>125</v>
      </c>
      <c r="C141" s="83">
        <f t="shared" si="16"/>
        <v>196919.09999999992</v>
      </c>
      <c r="D141" s="95">
        <f t="shared" si="17"/>
        <v>639.99</v>
      </c>
      <c r="E141" s="95">
        <f t="shared" si="18"/>
        <v>394.56999999999994</v>
      </c>
      <c r="F141" s="95">
        <f t="shared" si="10"/>
        <v>1034.56</v>
      </c>
      <c r="G141" s="95">
        <f t="shared" si="19"/>
        <v>196524.52999999991</v>
      </c>
    </row>
    <row r="142" spans="1:7" x14ac:dyDescent="0.25">
      <c r="A142" s="94">
        <f t="shared" si="11"/>
        <v>48122</v>
      </c>
      <c r="B142" s="55">
        <v>126</v>
      </c>
      <c r="C142" s="83">
        <f t="shared" si="16"/>
        <v>196524.52999999991</v>
      </c>
      <c r="D142" s="95">
        <f t="shared" si="17"/>
        <v>638.70000000000005</v>
      </c>
      <c r="E142" s="95">
        <f t="shared" si="18"/>
        <v>395.8599999999999</v>
      </c>
      <c r="F142" s="95">
        <f t="shared" si="10"/>
        <v>1034.56</v>
      </c>
      <c r="G142" s="95">
        <f t="shared" si="19"/>
        <v>196128.66999999993</v>
      </c>
    </row>
    <row r="143" spans="1:7" x14ac:dyDescent="0.25">
      <c r="A143" s="94">
        <f t="shared" si="11"/>
        <v>48153</v>
      </c>
      <c r="B143" s="55">
        <v>127</v>
      </c>
      <c r="C143" s="83">
        <f t="shared" si="16"/>
        <v>196128.66999999993</v>
      </c>
      <c r="D143" s="95">
        <f t="shared" si="17"/>
        <v>637.41999999999996</v>
      </c>
      <c r="E143" s="95">
        <f t="shared" si="18"/>
        <v>397.14</v>
      </c>
      <c r="F143" s="95">
        <f t="shared" si="10"/>
        <v>1034.56</v>
      </c>
      <c r="G143" s="95">
        <f t="shared" si="19"/>
        <v>195731.52999999991</v>
      </c>
    </row>
    <row r="144" spans="1:7" x14ac:dyDescent="0.25">
      <c r="A144" s="94">
        <f t="shared" si="11"/>
        <v>48183</v>
      </c>
      <c r="B144" s="55">
        <v>128</v>
      </c>
      <c r="C144" s="83">
        <f t="shared" si="16"/>
        <v>195731.52999999991</v>
      </c>
      <c r="D144" s="95">
        <f t="shared" si="17"/>
        <v>636.13</v>
      </c>
      <c r="E144" s="95">
        <f t="shared" si="18"/>
        <v>398.42999999999995</v>
      </c>
      <c r="F144" s="95">
        <f t="shared" si="10"/>
        <v>1034.56</v>
      </c>
      <c r="G144" s="95">
        <f t="shared" si="19"/>
        <v>195333.09999999992</v>
      </c>
    </row>
    <row r="145" spans="1:7" x14ac:dyDescent="0.25">
      <c r="A145" s="94">
        <f t="shared" si="11"/>
        <v>48214</v>
      </c>
      <c r="B145" s="55">
        <v>129</v>
      </c>
      <c r="C145" s="83">
        <f t="shared" si="16"/>
        <v>195333.09999999992</v>
      </c>
      <c r="D145" s="95">
        <f t="shared" si="17"/>
        <v>634.83000000000004</v>
      </c>
      <c r="E145" s="95">
        <f t="shared" si="18"/>
        <v>399.7299999999999</v>
      </c>
      <c r="F145" s="95">
        <f t="shared" si="10"/>
        <v>1034.56</v>
      </c>
      <c r="G145" s="95">
        <f t="shared" si="19"/>
        <v>194933.36999999991</v>
      </c>
    </row>
    <row r="146" spans="1:7" x14ac:dyDescent="0.25">
      <c r="A146" s="94">
        <f t="shared" si="11"/>
        <v>48245</v>
      </c>
      <c r="B146" s="55">
        <v>130</v>
      </c>
      <c r="C146" s="83">
        <f t="shared" si="16"/>
        <v>194933.36999999991</v>
      </c>
      <c r="D146" s="95">
        <f t="shared" si="17"/>
        <v>633.53</v>
      </c>
      <c r="E146" s="95">
        <f t="shared" si="18"/>
        <v>401.03</v>
      </c>
      <c r="F146" s="95">
        <f t="shared" si="10"/>
        <v>1034.56</v>
      </c>
      <c r="G146" s="95">
        <f t="shared" si="19"/>
        <v>194532.33999999991</v>
      </c>
    </row>
    <row r="147" spans="1:7" x14ac:dyDescent="0.25">
      <c r="A147" s="94">
        <f t="shared" si="11"/>
        <v>48274</v>
      </c>
      <c r="B147" s="55">
        <v>131</v>
      </c>
      <c r="C147" s="83">
        <f t="shared" si="16"/>
        <v>194532.33999999991</v>
      </c>
      <c r="D147" s="95">
        <f t="shared" si="17"/>
        <v>632.23</v>
      </c>
      <c r="E147" s="95">
        <f t="shared" si="18"/>
        <v>402.32999999999993</v>
      </c>
      <c r="F147" s="95">
        <f t="shared" ref="F147:F210" si="20">F146</f>
        <v>1034.56</v>
      </c>
      <c r="G147" s="95">
        <f t="shared" si="19"/>
        <v>194130.00999999992</v>
      </c>
    </row>
    <row r="148" spans="1:7" x14ac:dyDescent="0.25">
      <c r="A148" s="94">
        <f t="shared" ref="A148:A211" si="21">EDATE(A147,1)</f>
        <v>48305</v>
      </c>
      <c r="B148" s="55">
        <v>132</v>
      </c>
      <c r="C148" s="83">
        <f t="shared" si="16"/>
        <v>194130.00999999992</v>
      </c>
      <c r="D148" s="95">
        <f t="shared" si="17"/>
        <v>630.91999999999996</v>
      </c>
      <c r="E148" s="95">
        <f t="shared" si="18"/>
        <v>403.64</v>
      </c>
      <c r="F148" s="95">
        <f t="shared" si="20"/>
        <v>1034.56</v>
      </c>
      <c r="G148" s="95">
        <f t="shared" si="19"/>
        <v>193726.36999999991</v>
      </c>
    </row>
    <row r="149" spans="1:7" x14ac:dyDescent="0.25">
      <c r="A149" s="94">
        <f t="shared" si="21"/>
        <v>48335</v>
      </c>
      <c r="B149" s="55">
        <v>133</v>
      </c>
      <c r="C149" s="83">
        <f t="shared" si="16"/>
        <v>193726.36999999991</v>
      </c>
      <c r="D149" s="95">
        <f t="shared" si="17"/>
        <v>629.61</v>
      </c>
      <c r="E149" s="95">
        <f t="shared" si="18"/>
        <v>404.94999999999993</v>
      </c>
      <c r="F149" s="95">
        <f t="shared" si="20"/>
        <v>1034.56</v>
      </c>
      <c r="G149" s="95">
        <f t="shared" si="19"/>
        <v>193321.4199999999</v>
      </c>
    </row>
    <row r="150" spans="1:7" x14ac:dyDescent="0.25">
      <c r="A150" s="94">
        <f t="shared" si="21"/>
        <v>48366</v>
      </c>
      <c r="B150" s="55">
        <v>134</v>
      </c>
      <c r="C150" s="83">
        <f t="shared" si="16"/>
        <v>193321.4199999999</v>
      </c>
      <c r="D150" s="95">
        <f t="shared" si="17"/>
        <v>628.29</v>
      </c>
      <c r="E150" s="95">
        <f t="shared" si="18"/>
        <v>406.27</v>
      </c>
      <c r="F150" s="95">
        <f t="shared" si="20"/>
        <v>1034.56</v>
      </c>
      <c r="G150" s="95">
        <f t="shared" si="19"/>
        <v>192915.14999999991</v>
      </c>
    </row>
    <row r="151" spans="1:7" x14ac:dyDescent="0.25">
      <c r="A151" s="94">
        <f t="shared" si="21"/>
        <v>48396</v>
      </c>
      <c r="B151" s="55">
        <v>135</v>
      </c>
      <c r="C151" s="83">
        <f t="shared" si="16"/>
        <v>192915.14999999991</v>
      </c>
      <c r="D151" s="95">
        <f t="shared" si="17"/>
        <v>626.97</v>
      </c>
      <c r="E151" s="95">
        <f t="shared" si="18"/>
        <v>407.58999999999992</v>
      </c>
      <c r="F151" s="95">
        <f t="shared" si="20"/>
        <v>1034.56</v>
      </c>
      <c r="G151" s="95">
        <f t="shared" si="19"/>
        <v>192507.55999999991</v>
      </c>
    </row>
    <row r="152" spans="1:7" x14ac:dyDescent="0.25">
      <c r="A152" s="94">
        <f t="shared" si="21"/>
        <v>48427</v>
      </c>
      <c r="B152" s="55">
        <v>136</v>
      </c>
      <c r="C152" s="83">
        <f t="shared" si="16"/>
        <v>192507.55999999991</v>
      </c>
      <c r="D152" s="95">
        <f t="shared" si="17"/>
        <v>625.65</v>
      </c>
      <c r="E152" s="95">
        <f t="shared" si="18"/>
        <v>408.90999999999997</v>
      </c>
      <c r="F152" s="95">
        <f t="shared" si="20"/>
        <v>1034.56</v>
      </c>
      <c r="G152" s="95">
        <f t="shared" si="19"/>
        <v>192098.64999999991</v>
      </c>
    </row>
    <row r="153" spans="1:7" x14ac:dyDescent="0.25">
      <c r="A153" s="94">
        <f t="shared" si="21"/>
        <v>48458</v>
      </c>
      <c r="B153" s="55">
        <v>137</v>
      </c>
      <c r="C153" s="83">
        <f t="shared" si="16"/>
        <v>192098.64999999991</v>
      </c>
      <c r="D153" s="95">
        <f t="shared" si="17"/>
        <v>624.32000000000005</v>
      </c>
      <c r="E153" s="95">
        <f t="shared" si="18"/>
        <v>410.2399999999999</v>
      </c>
      <c r="F153" s="95">
        <f t="shared" si="20"/>
        <v>1034.56</v>
      </c>
      <c r="G153" s="95">
        <f t="shared" si="19"/>
        <v>191688.40999999992</v>
      </c>
    </row>
    <row r="154" spans="1:7" x14ac:dyDescent="0.25">
      <c r="A154" s="94">
        <f t="shared" si="21"/>
        <v>48488</v>
      </c>
      <c r="B154" s="55">
        <v>138</v>
      </c>
      <c r="C154" s="83">
        <f t="shared" si="16"/>
        <v>191688.40999999992</v>
      </c>
      <c r="D154" s="95">
        <f t="shared" si="17"/>
        <v>622.99</v>
      </c>
      <c r="E154" s="95">
        <f t="shared" si="18"/>
        <v>411.56999999999994</v>
      </c>
      <c r="F154" s="95">
        <f t="shared" si="20"/>
        <v>1034.56</v>
      </c>
      <c r="G154" s="95">
        <f t="shared" si="19"/>
        <v>191276.83999999991</v>
      </c>
    </row>
    <row r="155" spans="1:7" x14ac:dyDescent="0.25">
      <c r="A155" s="94">
        <f t="shared" si="21"/>
        <v>48519</v>
      </c>
      <c r="B155" s="55">
        <v>139</v>
      </c>
      <c r="C155" s="83">
        <f t="shared" si="16"/>
        <v>191276.83999999991</v>
      </c>
      <c r="D155" s="95">
        <f t="shared" si="17"/>
        <v>621.65</v>
      </c>
      <c r="E155" s="95">
        <f t="shared" si="18"/>
        <v>412.90999999999997</v>
      </c>
      <c r="F155" s="95">
        <f t="shared" si="20"/>
        <v>1034.56</v>
      </c>
      <c r="G155" s="95">
        <f t="shared" si="19"/>
        <v>190863.92999999991</v>
      </c>
    </row>
    <row r="156" spans="1:7" x14ac:dyDescent="0.25">
      <c r="A156" s="94">
        <f t="shared" si="21"/>
        <v>48549</v>
      </c>
      <c r="B156" s="55">
        <v>140</v>
      </c>
      <c r="C156" s="83">
        <f t="shared" si="16"/>
        <v>190863.92999999991</v>
      </c>
      <c r="D156" s="95">
        <f t="shared" si="17"/>
        <v>620.30999999999995</v>
      </c>
      <c r="E156" s="95">
        <f t="shared" si="18"/>
        <v>414.25</v>
      </c>
      <c r="F156" s="95">
        <f t="shared" si="20"/>
        <v>1034.56</v>
      </c>
      <c r="G156" s="95">
        <f t="shared" si="19"/>
        <v>190449.67999999991</v>
      </c>
    </row>
    <row r="157" spans="1:7" x14ac:dyDescent="0.25">
      <c r="A157" s="94">
        <f t="shared" si="21"/>
        <v>48580</v>
      </c>
      <c r="B157" s="55">
        <v>141</v>
      </c>
      <c r="C157" s="83">
        <f t="shared" si="16"/>
        <v>190449.67999999991</v>
      </c>
      <c r="D157" s="95">
        <f t="shared" si="17"/>
        <v>618.96</v>
      </c>
      <c r="E157" s="95">
        <f t="shared" si="18"/>
        <v>415.59999999999991</v>
      </c>
      <c r="F157" s="95">
        <f t="shared" si="20"/>
        <v>1034.56</v>
      </c>
      <c r="G157" s="95">
        <f t="shared" si="19"/>
        <v>190034.0799999999</v>
      </c>
    </row>
    <row r="158" spans="1:7" x14ac:dyDescent="0.25">
      <c r="A158" s="94">
        <f t="shared" si="21"/>
        <v>48611</v>
      </c>
      <c r="B158" s="55">
        <v>142</v>
      </c>
      <c r="C158" s="83">
        <f t="shared" si="16"/>
        <v>190034.0799999999</v>
      </c>
      <c r="D158" s="95">
        <f t="shared" si="17"/>
        <v>617.61</v>
      </c>
      <c r="E158" s="95">
        <f t="shared" si="18"/>
        <v>416.94999999999993</v>
      </c>
      <c r="F158" s="95">
        <f t="shared" si="20"/>
        <v>1034.56</v>
      </c>
      <c r="G158" s="95">
        <f t="shared" si="19"/>
        <v>189617.12999999989</v>
      </c>
    </row>
    <row r="159" spans="1:7" x14ac:dyDescent="0.25">
      <c r="A159" s="94">
        <f t="shared" si="21"/>
        <v>48639</v>
      </c>
      <c r="B159" s="55">
        <v>143</v>
      </c>
      <c r="C159" s="83">
        <f t="shared" si="16"/>
        <v>189617.12999999989</v>
      </c>
      <c r="D159" s="95">
        <f t="shared" si="17"/>
        <v>616.26</v>
      </c>
      <c r="E159" s="95">
        <f t="shared" si="18"/>
        <v>418.29999999999995</v>
      </c>
      <c r="F159" s="95">
        <f t="shared" si="20"/>
        <v>1034.56</v>
      </c>
      <c r="G159" s="95">
        <f t="shared" si="19"/>
        <v>189198.8299999999</v>
      </c>
    </row>
    <row r="160" spans="1:7" x14ac:dyDescent="0.25">
      <c r="A160" s="94">
        <f t="shared" si="21"/>
        <v>48670</v>
      </c>
      <c r="B160" s="55">
        <v>144</v>
      </c>
      <c r="C160" s="83">
        <f t="shared" si="16"/>
        <v>189198.8299999999</v>
      </c>
      <c r="D160" s="95">
        <f t="shared" si="17"/>
        <v>614.9</v>
      </c>
      <c r="E160" s="95">
        <f t="shared" si="18"/>
        <v>419.65999999999997</v>
      </c>
      <c r="F160" s="95">
        <f t="shared" si="20"/>
        <v>1034.56</v>
      </c>
      <c r="G160" s="95">
        <f t="shared" si="19"/>
        <v>188779.1699999999</v>
      </c>
    </row>
    <row r="161" spans="1:7" x14ac:dyDescent="0.25">
      <c r="A161" s="94">
        <f t="shared" si="21"/>
        <v>48700</v>
      </c>
      <c r="B161" s="55">
        <v>145</v>
      </c>
      <c r="C161" s="83">
        <f t="shared" si="16"/>
        <v>188779.1699999999</v>
      </c>
      <c r="D161" s="95">
        <f t="shared" si="17"/>
        <v>613.53</v>
      </c>
      <c r="E161" s="95">
        <f t="shared" si="18"/>
        <v>421.03</v>
      </c>
      <c r="F161" s="95">
        <f t="shared" si="20"/>
        <v>1034.56</v>
      </c>
      <c r="G161" s="95">
        <f t="shared" si="19"/>
        <v>188358.1399999999</v>
      </c>
    </row>
    <row r="162" spans="1:7" x14ac:dyDescent="0.25">
      <c r="A162" s="94">
        <f t="shared" si="21"/>
        <v>48731</v>
      </c>
      <c r="B162" s="55">
        <v>146</v>
      </c>
      <c r="C162" s="83">
        <f t="shared" si="16"/>
        <v>188358.1399999999</v>
      </c>
      <c r="D162" s="95">
        <f t="shared" si="17"/>
        <v>612.16</v>
      </c>
      <c r="E162" s="95">
        <f t="shared" si="18"/>
        <v>422.4</v>
      </c>
      <c r="F162" s="95">
        <f t="shared" si="20"/>
        <v>1034.56</v>
      </c>
      <c r="G162" s="95">
        <f t="shared" si="19"/>
        <v>187935.7399999999</v>
      </c>
    </row>
    <row r="163" spans="1:7" x14ac:dyDescent="0.25">
      <c r="A163" s="94">
        <f t="shared" si="21"/>
        <v>48761</v>
      </c>
      <c r="B163" s="55">
        <v>147</v>
      </c>
      <c r="C163" s="83">
        <f t="shared" si="16"/>
        <v>187935.7399999999</v>
      </c>
      <c r="D163" s="95">
        <f t="shared" si="17"/>
        <v>610.79</v>
      </c>
      <c r="E163" s="95">
        <f t="shared" si="18"/>
        <v>423.77</v>
      </c>
      <c r="F163" s="95">
        <f t="shared" si="20"/>
        <v>1034.56</v>
      </c>
      <c r="G163" s="95">
        <f t="shared" si="19"/>
        <v>187511.96999999991</v>
      </c>
    </row>
    <row r="164" spans="1:7" x14ac:dyDescent="0.25">
      <c r="A164" s="94">
        <f t="shared" si="21"/>
        <v>48792</v>
      </c>
      <c r="B164" s="55">
        <v>148</v>
      </c>
      <c r="C164" s="83">
        <f t="shared" si="16"/>
        <v>187511.96999999991</v>
      </c>
      <c r="D164" s="95">
        <f t="shared" si="17"/>
        <v>609.41</v>
      </c>
      <c r="E164" s="95">
        <f t="shared" si="18"/>
        <v>425.15</v>
      </c>
      <c r="F164" s="95">
        <f t="shared" si="20"/>
        <v>1034.56</v>
      </c>
      <c r="G164" s="95">
        <f t="shared" si="19"/>
        <v>187086.81999999992</v>
      </c>
    </row>
    <row r="165" spans="1:7" x14ac:dyDescent="0.25">
      <c r="A165" s="94">
        <f t="shared" si="21"/>
        <v>48823</v>
      </c>
      <c r="B165" s="55">
        <v>149</v>
      </c>
      <c r="C165" s="83">
        <f t="shared" si="16"/>
        <v>187086.81999999992</v>
      </c>
      <c r="D165" s="95">
        <f t="shared" si="17"/>
        <v>608.03</v>
      </c>
      <c r="E165" s="95">
        <f t="shared" si="18"/>
        <v>426.53</v>
      </c>
      <c r="F165" s="95">
        <f t="shared" si="20"/>
        <v>1034.56</v>
      </c>
      <c r="G165" s="95">
        <f t="shared" si="19"/>
        <v>186660.28999999992</v>
      </c>
    </row>
    <row r="166" spans="1:7" x14ac:dyDescent="0.25">
      <c r="A166" s="94">
        <f t="shared" si="21"/>
        <v>48853</v>
      </c>
      <c r="B166" s="55">
        <v>150</v>
      </c>
      <c r="C166" s="83">
        <f t="shared" si="16"/>
        <v>186660.28999999992</v>
      </c>
      <c r="D166" s="95">
        <f t="shared" si="17"/>
        <v>606.65</v>
      </c>
      <c r="E166" s="95">
        <f t="shared" si="18"/>
        <v>427.90999999999997</v>
      </c>
      <c r="F166" s="95">
        <f t="shared" si="20"/>
        <v>1034.56</v>
      </c>
      <c r="G166" s="95">
        <f t="shared" si="19"/>
        <v>186232.37999999992</v>
      </c>
    </row>
    <row r="167" spans="1:7" x14ac:dyDescent="0.25">
      <c r="A167" s="94">
        <f t="shared" si="21"/>
        <v>48884</v>
      </c>
      <c r="B167" s="55">
        <v>151</v>
      </c>
      <c r="C167" s="83">
        <f t="shared" si="16"/>
        <v>186232.37999999992</v>
      </c>
      <c r="D167" s="95">
        <f t="shared" si="17"/>
        <v>605.26</v>
      </c>
      <c r="E167" s="95">
        <f t="shared" si="18"/>
        <v>429.29999999999995</v>
      </c>
      <c r="F167" s="95">
        <f t="shared" si="20"/>
        <v>1034.56</v>
      </c>
      <c r="G167" s="95">
        <f t="shared" si="19"/>
        <v>185803.07999999993</v>
      </c>
    </row>
    <row r="168" spans="1:7" x14ac:dyDescent="0.25">
      <c r="A168" s="94">
        <f t="shared" si="21"/>
        <v>48914</v>
      </c>
      <c r="B168" s="55">
        <v>152</v>
      </c>
      <c r="C168" s="83">
        <f t="shared" si="16"/>
        <v>185803.07999999993</v>
      </c>
      <c r="D168" s="95">
        <f t="shared" si="17"/>
        <v>603.86</v>
      </c>
      <c r="E168" s="95">
        <f t="shared" si="18"/>
        <v>430.69999999999993</v>
      </c>
      <c r="F168" s="95">
        <f t="shared" si="20"/>
        <v>1034.56</v>
      </c>
      <c r="G168" s="95">
        <f t="shared" si="19"/>
        <v>185372.37999999992</v>
      </c>
    </row>
    <row r="169" spans="1:7" x14ac:dyDescent="0.25">
      <c r="A169" s="94">
        <f t="shared" si="21"/>
        <v>48945</v>
      </c>
      <c r="B169" s="55">
        <v>153</v>
      </c>
      <c r="C169" s="83">
        <f t="shared" si="16"/>
        <v>185372.37999999992</v>
      </c>
      <c r="D169" s="95">
        <f t="shared" si="17"/>
        <v>602.46</v>
      </c>
      <c r="E169" s="95">
        <f t="shared" si="18"/>
        <v>432.09999999999991</v>
      </c>
      <c r="F169" s="95">
        <f t="shared" si="20"/>
        <v>1034.56</v>
      </c>
      <c r="G169" s="95">
        <f t="shared" si="19"/>
        <v>184940.27999999991</v>
      </c>
    </row>
    <row r="170" spans="1:7" x14ac:dyDescent="0.25">
      <c r="A170" s="94">
        <f t="shared" si="21"/>
        <v>48976</v>
      </c>
      <c r="B170" s="55">
        <v>154</v>
      </c>
      <c r="C170" s="83">
        <f t="shared" si="16"/>
        <v>184940.27999999991</v>
      </c>
      <c r="D170" s="95">
        <f t="shared" si="17"/>
        <v>601.05999999999995</v>
      </c>
      <c r="E170" s="95">
        <f t="shared" si="18"/>
        <v>433.5</v>
      </c>
      <c r="F170" s="95">
        <f t="shared" si="20"/>
        <v>1034.56</v>
      </c>
      <c r="G170" s="95">
        <f t="shared" si="19"/>
        <v>184506.77999999991</v>
      </c>
    </row>
    <row r="171" spans="1:7" x14ac:dyDescent="0.25">
      <c r="A171" s="94">
        <f t="shared" si="21"/>
        <v>49004</v>
      </c>
      <c r="B171" s="55">
        <v>155</v>
      </c>
      <c r="C171" s="83">
        <f t="shared" si="16"/>
        <v>184506.77999999991</v>
      </c>
      <c r="D171" s="95">
        <f t="shared" si="17"/>
        <v>599.65</v>
      </c>
      <c r="E171" s="95">
        <f t="shared" si="18"/>
        <v>434.90999999999997</v>
      </c>
      <c r="F171" s="95">
        <f t="shared" si="20"/>
        <v>1034.56</v>
      </c>
      <c r="G171" s="95">
        <f t="shared" si="19"/>
        <v>184071.86999999991</v>
      </c>
    </row>
    <row r="172" spans="1:7" x14ac:dyDescent="0.25">
      <c r="A172" s="94">
        <f t="shared" si="21"/>
        <v>49035</v>
      </c>
      <c r="B172" s="55">
        <v>156</v>
      </c>
      <c r="C172" s="83">
        <f t="shared" si="16"/>
        <v>184071.86999999991</v>
      </c>
      <c r="D172" s="95">
        <f t="shared" si="17"/>
        <v>598.23</v>
      </c>
      <c r="E172" s="95">
        <f t="shared" si="18"/>
        <v>436.32999999999993</v>
      </c>
      <c r="F172" s="95">
        <f t="shared" si="20"/>
        <v>1034.56</v>
      </c>
      <c r="G172" s="95">
        <f t="shared" si="19"/>
        <v>183635.53999999992</v>
      </c>
    </row>
    <row r="173" spans="1:7" x14ac:dyDescent="0.25">
      <c r="A173" s="94">
        <f t="shared" si="21"/>
        <v>49065</v>
      </c>
      <c r="B173" s="55">
        <v>157</v>
      </c>
      <c r="C173" s="83">
        <f t="shared" si="16"/>
        <v>183635.53999999992</v>
      </c>
      <c r="D173" s="95">
        <f t="shared" si="17"/>
        <v>596.82000000000005</v>
      </c>
      <c r="E173" s="95">
        <f t="shared" si="18"/>
        <v>437.7399999999999</v>
      </c>
      <c r="F173" s="95">
        <f t="shared" si="20"/>
        <v>1034.56</v>
      </c>
      <c r="G173" s="95">
        <f t="shared" si="19"/>
        <v>183197.79999999993</v>
      </c>
    </row>
    <row r="174" spans="1:7" x14ac:dyDescent="0.25">
      <c r="A174" s="94">
        <f t="shared" si="21"/>
        <v>49096</v>
      </c>
      <c r="B174" s="55">
        <v>158</v>
      </c>
      <c r="C174" s="83">
        <f t="shared" si="16"/>
        <v>183197.79999999993</v>
      </c>
      <c r="D174" s="95">
        <f t="shared" si="17"/>
        <v>595.39</v>
      </c>
      <c r="E174" s="95">
        <f t="shared" si="18"/>
        <v>439.16999999999996</v>
      </c>
      <c r="F174" s="95">
        <f t="shared" si="20"/>
        <v>1034.56</v>
      </c>
      <c r="G174" s="95">
        <f t="shared" si="19"/>
        <v>182758.62999999992</v>
      </c>
    </row>
    <row r="175" spans="1:7" x14ac:dyDescent="0.25">
      <c r="A175" s="94">
        <f t="shared" si="21"/>
        <v>49126</v>
      </c>
      <c r="B175" s="55">
        <v>159</v>
      </c>
      <c r="C175" s="83">
        <f t="shared" si="16"/>
        <v>182758.62999999992</v>
      </c>
      <c r="D175" s="95">
        <f t="shared" si="17"/>
        <v>593.97</v>
      </c>
      <c r="E175" s="95">
        <f t="shared" si="18"/>
        <v>440.58999999999992</v>
      </c>
      <c r="F175" s="95">
        <f t="shared" si="20"/>
        <v>1034.56</v>
      </c>
      <c r="G175" s="95">
        <f t="shared" si="19"/>
        <v>182318.03999999992</v>
      </c>
    </row>
    <row r="176" spans="1:7" x14ac:dyDescent="0.25">
      <c r="A176" s="94">
        <f t="shared" si="21"/>
        <v>49157</v>
      </c>
      <c r="B176" s="55">
        <v>160</v>
      </c>
      <c r="C176" s="83">
        <f t="shared" si="16"/>
        <v>182318.03999999992</v>
      </c>
      <c r="D176" s="95">
        <f t="shared" si="17"/>
        <v>592.53</v>
      </c>
      <c r="E176" s="95">
        <f t="shared" si="18"/>
        <v>442.03</v>
      </c>
      <c r="F176" s="95">
        <f t="shared" si="20"/>
        <v>1034.56</v>
      </c>
      <c r="G176" s="95">
        <f t="shared" si="19"/>
        <v>181876.00999999992</v>
      </c>
    </row>
    <row r="177" spans="1:7" x14ac:dyDescent="0.25">
      <c r="A177" s="94">
        <f t="shared" si="21"/>
        <v>49188</v>
      </c>
      <c r="B177" s="55">
        <v>161</v>
      </c>
      <c r="C177" s="83">
        <f t="shared" si="16"/>
        <v>181876.00999999992</v>
      </c>
      <c r="D177" s="95">
        <f t="shared" si="17"/>
        <v>591.1</v>
      </c>
      <c r="E177" s="95">
        <f t="shared" si="18"/>
        <v>443.45999999999992</v>
      </c>
      <c r="F177" s="95">
        <f t="shared" si="20"/>
        <v>1034.56</v>
      </c>
      <c r="G177" s="95">
        <f t="shared" si="19"/>
        <v>181432.54999999993</v>
      </c>
    </row>
    <row r="178" spans="1:7" x14ac:dyDescent="0.25">
      <c r="A178" s="94">
        <f t="shared" si="21"/>
        <v>49218</v>
      </c>
      <c r="B178" s="55">
        <v>162</v>
      </c>
      <c r="C178" s="83">
        <f t="shared" si="16"/>
        <v>181432.54999999993</v>
      </c>
      <c r="D178" s="95">
        <f t="shared" si="17"/>
        <v>589.66</v>
      </c>
      <c r="E178" s="95">
        <f t="shared" si="18"/>
        <v>444.9</v>
      </c>
      <c r="F178" s="95">
        <f t="shared" si="20"/>
        <v>1034.56</v>
      </c>
      <c r="G178" s="95">
        <f t="shared" si="19"/>
        <v>180987.64999999994</v>
      </c>
    </row>
    <row r="179" spans="1:7" x14ac:dyDescent="0.25">
      <c r="A179" s="94">
        <f t="shared" si="21"/>
        <v>49249</v>
      </c>
      <c r="B179" s="55">
        <v>163</v>
      </c>
      <c r="C179" s="83">
        <f t="shared" si="16"/>
        <v>180987.64999999994</v>
      </c>
      <c r="D179" s="95">
        <f t="shared" si="17"/>
        <v>588.21</v>
      </c>
      <c r="E179" s="95">
        <f t="shared" si="18"/>
        <v>446.34999999999991</v>
      </c>
      <c r="F179" s="95">
        <f t="shared" si="20"/>
        <v>1034.56</v>
      </c>
      <c r="G179" s="95">
        <f t="shared" si="19"/>
        <v>180541.29999999993</v>
      </c>
    </row>
    <row r="180" spans="1:7" x14ac:dyDescent="0.25">
      <c r="A180" s="94">
        <f t="shared" si="21"/>
        <v>49279</v>
      </c>
      <c r="B180" s="55">
        <v>164</v>
      </c>
      <c r="C180" s="83">
        <f t="shared" si="16"/>
        <v>180541.29999999993</v>
      </c>
      <c r="D180" s="95">
        <f t="shared" si="17"/>
        <v>586.76</v>
      </c>
      <c r="E180" s="95">
        <f t="shared" si="18"/>
        <v>447.79999999999995</v>
      </c>
      <c r="F180" s="95">
        <f t="shared" si="20"/>
        <v>1034.56</v>
      </c>
      <c r="G180" s="95">
        <f t="shared" si="19"/>
        <v>180093.49999999994</v>
      </c>
    </row>
    <row r="181" spans="1:7" x14ac:dyDescent="0.25">
      <c r="A181" s="94">
        <f t="shared" si="21"/>
        <v>49310</v>
      </c>
      <c r="B181" s="55">
        <v>165</v>
      </c>
      <c r="C181" s="83">
        <f t="shared" si="16"/>
        <v>180093.49999999994</v>
      </c>
      <c r="D181" s="95">
        <f t="shared" si="17"/>
        <v>585.29999999999995</v>
      </c>
      <c r="E181" s="95">
        <f t="shared" si="18"/>
        <v>449.26</v>
      </c>
      <c r="F181" s="95">
        <f t="shared" si="20"/>
        <v>1034.56</v>
      </c>
      <c r="G181" s="95">
        <f t="shared" si="19"/>
        <v>179644.23999999993</v>
      </c>
    </row>
    <row r="182" spans="1:7" x14ac:dyDescent="0.25">
      <c r="A182" s="94">
        <f t="shared" si="21"/>
        <v>49341</v>
      </c>
      <c r="B182" s="55">
        <v>166</v>
      </c>
      <c r="C182" s="83">
        <f t="shared" si="16"/>
        <v>179644.23999999993</v>
      </c>
      <c r="D182" s="95">
        <f t="shared" si="17"/>
        <v>583.84</v>
      </c>
      <c r="E182" s="95">
        <f t="shared" si="18"/>
        <v>450.71999999999991</v>
      </c>
      <c r="F182" s="95">
        <f t="shared" si="20"/>
        <v>1034.56</v>
      </c>
      <c r="G182" s="95">
        <f t="shared" si="19"/>
        <v>179193.51999999993</v>
      </c>
    </row>
    <row r="183" spans="1:7" x14ac:dyDescent="0.25">
      <c r="A183" s="94">
        <f t="shared" si="21"/>
        <v>49369</v>
      </c>
      <c r="B183" s="55">
        <v>167</v>
      </c>
      <c r="C183" s="83">
        <f t="shared" si="16"/>
        <v>179193.51999999993</v>
      </c>
      <c r="D183" s="95">
        <f t="shared" si="17"/>
        <v>582.38</v>
      </c>
      <c r="E183" s="95">
        <f t="shared" si="18"/>
        <v>452.17999999999995</v>
      </c>
      <c r="F183" s="95">
        <f t="shared" si="20"/>
        <v>1034.56</v>
      </c>
      <c r="G183" s="95">
        <f t="shared" si="19"/>
        <v>178741.33999999994</v>
      </c>
    </row>
    <row r="184" spans="1:7" x14ac:dyDescent="0.25">
      <c r="A184" s="94">
        <f t="shared" si="21"/>
        <v>49400</v>
      </c>
      <c r="B184" s="55">
        <v>168</v>
      </c>
      <c r="C184" s="83">
        <f t="shared" si="16"/>
        <v>178741.33999999994</v>
      </c>
      <c r="D184" s="95">
        <f t="shared" si="17"/>
        <v>580.91</v>
      </c>
      <c r="E184" s="95">
        <f t="shared" si="18"/>
        <v>453.65</v>
      </c>
      <c r="F184" s="95">
        <f t="shared" si="20"/>
        <v>1034.56</v>
      </c>
      <c r="G184" s="95">
        <f t="shared" si="19"/>
        <v>178287.68999999994</v>
      </c>
    </row>
    <row r="185" spans="1:7" x14ac:dyDescent="0.25">
      <c r="A185" s="94">
        <f t="shared" si="21"/>
        <v>49430</v>
      </c>
      <c r="B185" s="55">
        <v>169</v>
      </c>
      <c r="C185" s="83">
        <f t="shared" si="16"/>
        <v>178287.68999999994</v>
      </c>
      <c r="D185" s="95">
        <f t="shared" si="17"/>
        <v>579.42999999999995</v>
      </c>
      <c r="E185" s="95">
        <f t="shared" si="18"/>
        <v>455.13</v>
      </c>
      <c r="F185" s="95">
        <f t="shared" si="20"/>
        <v>1034.56</v>
      </c>
      <c r="G185" s="95">
        <f t="shared" si="19"/>
        <v>177832.55999999994</v>
      </c>
    </row>
    <row r="186" spans="1:7" x14ac:dyDescent="0.25">
      <c r="A186" s="94">
        <f t="shared" si="21"/>
        <v>49461</v>
      </c>
      <c r="B186" s="55">
        <v>170</v>
      </c>
      <c r="C186" s="83">
        <f t="shared" si="16"/>
        <v>177832.55999999994</v>
      </c>
      <c r="D186" s="95">
        <f t="shared" si="17"/>
        <v>577.96</v>
      </c>
      <c r="E186" s="95">
        <f t="shared" si="18"/>
        <v>456.59999999999991</v>
      </c>
      <c r="F186" s="95">
        <f t="shared" si="20"/>
        <v>1034.56</v>
      </c>
      <c r="G186" s="95">
        <f t="shared" si="19"/>
        <v>177375.95999999993</v>
      </c>
    </row>
    <row r="187" spans="1:7" x14ac:dyDescent="0.25">
      <c r="A187" s="94">
        <f t="shared" si="21"/>
        <v>49491</v>
      </c>
      <c r="B187" s="55">
        <v>171</v>
      </c>
      <c r="C187" s="83">
        <f t="shared" si="16"/>
        <v>177375.95999999993</v>
      </c>
      <c r="D187" s="95">
        <f t="shared" si="17"/>
        <v>576.47</v>
      </c>
      <c r="E187" s="95">
        <f t="shared" si="18"/>
        <v>458.08999999999992</v>
      </c>
      <c r="F187" s="95">
        <f t="shared" si="20"/>
        <v>1034.56</v>
      </c>
      <c r="G187" s="95">
        <f t="shared" si="19"/>
        <v>176917.86999999994</v>
      </c>
    </row>
    <row r="188" spans="1:7" x14ac:dyDescent="0.25">
      <c r="A188" s="94">
        <f t="shared" si="21"/>
        <v>49522</v>
      </c>
      <c r="B188" s="55">
        <v>172</v>
      </c>
      <c r="C188" s="83">
        <f t="shared" si="16"/>
        <v>176917.86999999994</v>
      </c>
      <c r="D188" s="95">
        <f t="shared" si="17"/>
        <v>574.98</v>
      </c>
      <c r="E188" s="95">
        <f t="shared" si="18"/>
        <v>459.57999999999993</v>
      </c>
      <c r="F188" s="95">
        <f t="shared" si="20"/>
        <v>1034.56</v>
      </c>
      <c r="G188" s="95">
        <f t="shared" si="19"/>
        <v>176458.28999999995</v>
      </c>
    </row>
    <row r="189" spans="1:7" x14ac:dyDescent="0.25">
      <c r="A189" s="94">
        <f t="shared" si="21"/>
        <v>49553</v>
      </c>
      <c r="B189" s="55">
        <v>173</v>
      </c>
      <c r="C189" s="83">
        <f t="shared" si="16"/>
        <v>176458.28999999995</v>
      </c>
      <c r="D189" s="95">
        <f t="shared" si="17"/>
        <v>573.49</v>
      </c>
      <c r="E189" s="95">
        <f t="shared" si="18"/>
        <v>461.06999999999994</v>
      </c>
      <c r="F189" s="95">
        <f t="shared" si="20"/>
        <v>1034.56</v>
      </c>
      <c r="G189" s="95">
        <f t="shared" si="19"/>
        <v>175997.21999999994</v>
      </c>
    </row>
    <row r="190" spans="1:7" x14ac:dyDescent="0.25">
      <c r="A190" s="94">
        <f t="shared" si="21"/>
        <v>49583</v>
      </c>
      <c r="B190" s="55">
        <v>174</v>
      </c>
      <c r="C190" s="83">
        <f t="shared" si="16"/>
        <v>175997.21999999994</v>
      </c>
      <c r="D190" s="95">
        <f t="shared" si="17"/>
        <v>571.99</v>
      </c>
      <c r="E190" s="95">
        <f t="shared" si="18"/>
        <v>462.56999999999994</v>
      </c>
      <c r="F190" s="95">
        <f t="shared" si="20"/>
        <v>1034.56</v>
      </c>
      <c r="G190" s="95">
        <f t="shared" si="19"/>
        <v>175534.64999999994</v>
      </c>
    </row>
    <row r="191" spans="1:7" x14ac:dyDescent="0.25">
      <c r="A191" s="94">
        <f t="shared" si="21"/>
        <v>49614</v>
      </c>
      <c r="B191" s="55">
        <v>175</v>
      </c>
      <c r="C191" s="83">
        <f t="shared" si="16"/>
        <v>175534.64999999994</v>
      </c>
      <c r="D191" s="95">
        <f t="shared" si="17"/>
        <v>570.49</v>
      </c>
      <c r="E191" s="95">
        <f t="shared" si="18"/>
        <v>464.06999999999994</v>
      </c>
      <c r="F191" s="95">
        <f t="shared" si="20"/>
        <v>1034.56</v>
      </c>
      <c r="G191" s="95">
        <f t="shared" si="19"/>
        <v>175070.57999999993</v>
      </c>
    </row>
    <row r="192" spans="1:7" x14ac:dyDescent="0.25">
      <c r="A192" s="94">
        <f t="shared" si="21"/>
        <v>49644</v>
      </c>
      <c r="B192" s="55">
        <v>176</v>
      </c>
      <c r="C192" s="83">
        <f t="shared" si="16"/>
        <v>175070.57999999993</v>
      </c>
      <c r="D192" s="95">
        <f t="shared" si="17"/>
        <v>568.98</v>
      </c>
      <c r="E192" s="95">
        <f t="shared" si="18"/>
        <v>465.57999999999993</v>
      </c>
      <c r="F192" s="95">
        <f t="shared" si="20"/>
        <v>1034.56</v>
      </c>
      <c r="G192" s="95">
        <f t="shared" si="19"/>
        <v>174604.99999999994</v>
      </c>
    </row>
    <row r="193" spans="1:7" x14ac:dyDescent="0.25">
      <c r="A193" s="94">
        <f t="shared" si="21"/>
        <v>49675</v>
      </c>
      <c r="B193" s="55">
        <v>177</v>
      </c>
      <c r="C193" s="83">
        <f t="shared" si="16"/>
        <v>174604.99999999994</v>
      </c>
      <c r="D193" s="95">
        <f t="shared" si="17"/>
        <v>567.47</v>
      </c>
      <c r="E193" s="95">
        <f t="shared" si="18"/>
        <v>467.08999999999992</v>
      </c>
      <c r="F193" s="95">
        <f t="shared" si="20"/>
        <v>1034.56</v>
      </c>
      <c r="G193" s="95">
        <f t="shared" si="19"/>
        <v>174137.90999999995</v>
      </c>
    </row>
    <row r="194" spans="1:7" x14ac:dyDescent="0.25">
      <c r="A194" s="94">
        <f t="shared" si="21"/>
        <v>49706</v>
      </c>
      <c r="B194" s="55">
        <v>178</v>
      </c>
      <c r="C194" s="83">
        <f t="shared" si="16"/>
        <v>174137.90999999995</v>
      </c>
      <c r="D194" s="95">
        <f t="shared" si="17"/>
        <v>565.95000000000005</v>
      </c>
      <c r="E194" s="95">
        <f t="shared" si="18"/>
        <v>468.6099999999999</v>
      </c>
      <c r="F194" s="95">
        <f t="shared" si="20"/>
        <v>1034.56</v>
      </c>
      <c r="G194" s="95">
        <f t="shared" si="19"/>
        <v>173669.29999999996</v>
      </c>
    </row>
    <row r="195" spans="1:7" x14ac:dyDescent="0.25">
      <c r="A195" s="94">
        <f t="shared" si="21"/>
        <v>49735</v>
      </c>
      <c r="B195" s="55">
        <v>179</v>
      </c>
      <c r="C195" s="83">
        <f t="shared" si="16"/>
        <v>173669.29999999996</v>
      </c>
      <c r="D195" s="95">
        <f t="shared" si="17"/>
        <v>564.42999999999995</v>
      </c>
      <c r="E195" s="95">
        <f t="shared" si="18"/>
        <v>470.13</v>
      </c>
      <c r="F195" s="95">
        <f t="shared" si="20"/>
        <v>1034.56</v>
      </c>
      <c r="G195" s="95">
        <f t="shared" si="19"/>
        <v>173199.16999999995</v>
      </c>
    </row>
    <row r="196" spans="1:7" x14ac:dyDescent="0.25">
      <c r="A196" s="94">
        <f t="shared" si="21"/>
        <v>49766</v>
      </c>
      <c r="B196" s="55">
        <v>180</v>
      </c>
      <c r="C196" s="83">
        <f t="shared" si="16"/>
        <v>173199.16999999995</v>
      </c>
      <c r="D196" s="95">
        <f t="shared" si="17"/>
        <v>562.9</v>
      </c>
      <c r="E196" s="95">
        <f t="shared" si="18"/>
        <v>471.65999999999997</v>
      </c>
      <c r="F196" s="95">
        <f t="shared" si="20"/>
        <v>1034.56</v>
      </c>
      <c r="G196" s="95">
        <f t="shared" si="19"/>
        <v>172727.50999999995</v>
      </c>
    </row>
    <row r="197" spans="1:7" x14ac:dyDescent="0.25">
      <c r="A197" s="94">
        <f t="shared" si="21"/>
        <v>49796</v>
      </c>
      <c r="B197" s="55">
        <v>181</v>
      </c>
      <c r="C197" s="83">
        <f t="shared" si="16"/>
        <v>172727.50999999995</v>
      </c>
      <c r="D197" s="95">
        <f t="shared" si="17"/>
        <v>561.36</v>
      </c>
      <c r="E197" s="95">
        <f t="shared" si="18"/>
        <v>473.19999999999993</v>
      </c>
      <c r="F197" s="95">
        <f t="shared" si="20"/>
        <v>1034.56</v>
      </c>
      <c r="G197" s="95">
        <f t="shared" si="19"/>
        <v>172254.30999999994</v>
      </c>
    </row>
    <row r="198" spans="1:7" x14ac:dyDescent="0.25">
      <c r="A198" s="94">
        <f t="shared" si="21"/>
        <v>49827</v>
      </c>
      <c r="B198" s="55">
        <v>182</v>
      </c>
      <c r="C198" s="83">
        <f t="shared" si="16"/>
        <v>172254.30999999994</v>
      </c>
      <c r="D198" s="95">
        <f t="shared" si="17"/>
        <v>559.83000000000004</v>
      </c>
      <c r="E198" s="95">
        <f t="shared" si="18"/>
        <v>474.7299999999999</v>
      </c>
      <c r="F198" s="95">
        <f t="shared" si="20"/>
        <v>1034.56</v>
      </c>
      <c r="G198" s="95">
        <f t="shared" si="19"/>
        <v>171779.57999999993</v>
      </c>
    </row>
    <row r="199" spans="1:7" x14ac:dyDescent="0.25">
      <c r="A199" s="94">
        <f t="shared" si="21"/>
        <v>49857</v>
      </c>
      <c r="B199" s="55">
        <v>183</v>
      </c>
      <c r="C199" s="83">
        <f t="shared" si="16"/>
        <v>171779.57999999993</v>
      </c>
      <c r="D199" s="95">
        <f t="shared" si="17"/>
        <v>558.28</v>
      </c>
      <c r="E199" s="95">
        <f t="shared" si="18"/>
        <v>476.28</v>
      </c>
      <c r="F199" s="95">
        <f t="shared" si="20"/>
        <v>1034.56</v>
      </c>
      <c r="G199" s="95">
        <f t="shared" si="19"/>
        <v>171303.29999999993</v>
      </c>
    </row>
    <row r="200" spans="1:7" x14ac:dyDescent="0.25">
      <c r="A200" s="94">
        <f t="shared" si="21"/>
        <v>49888</v>
      </c>
      <c r="B200" s="55">
        <v>184</v>
      </c>
      <c r="C200" s="83">
        <f t="shared" si="16"/>
        <v>171303.29999999993</v>
      </c>
      <c r="D200" s="95">
        <f t="shared" si="17"/>
        <v>556.74</v>
      </c>
      <c r="E200" s="95">
        <f t="shared" si="18"/>
        <v>477.81999999999994</v>
      </c>
      <c r="F200" s="95">
        <f t="shared" si="20"/>
        <v>1034.56</v>
      </c>
      <c r="G200" s="95">
        <f t="shared" si="19"/>
        <v>170825.47999999992</v>
      </c>
    </row>
    <row r="201" spans="1:7" x14ac:dyDescent="0.25">
      <c r="A201" s="94">
        <f t="shared" si="21"/>
        <v>49919</v>
      </c>
      <c r="B201" s="55">
        <v>185</v>
      </c>
      <c r="C201" s="83">
        <f t="shared" ref="C201:C264" si="22">G200</f>
        <v>170825.47999999992</v>
      </c>
      <c r="D201" s="95">
        <f t="shared" ref="D201:D264" si="23">ROUND(C201*$E$13/12,2)</f>
        <v>555.17999999999995</v>
      </c>
      <c r="E201" s="95">
        <f t="shared" ref="E201:E264" si="24">F201-D201</f>
        <v>479.38</v>
      </c>
      <c r="F201" s="95">
        <f t="shared" si="20"/>
        <v>1034.56</v>
      </c>
      <c r="G201" s="95">
        <f t="shared" ref="G201:G264" si="25">C201-E201</f>
        <v>170346.09999999992</v>
      </c>
    </row>
    <row r="202" spans="1:7" x14ac:dyDescent="0.25">
      <c r="A202" s="94">
        <f t="shared" si="21"/>
        <v>49949</v>
      </c>
      <c r="B202" s="55">
        <v>186</v>
      </c>
      <c r="C202" s="83">
        <f t="shared" si="22"/>
        <v>170346.09999999992</v>
      </c>
      <c r="D202" s="95">
        <f t="shared" si="23"/>
        <v>553.62</v>
      </c>
      <c r="E202" s="95">
        <f t="shared" si="24"/>
        <v>480.93999999999994</v>
      </c>
      <c r="F202" s="95">
        <f t="shared" si="20"/>
        <v>1034.56</v>
      </c>
      <c r="G202" s="95">
        <f t="shared" si="25"/>
        <v>169865.15999999992</v>
      </c>
    </row>
    <row r="203" spans="1:7" x14ac:dyDescent="0.25">
      <c r="A203" s="94">
        <f t="shared" si="21"/>
        <v>49980</v>
      </c>
      <c r="B203" s="55">
        <v>187</v>
      </c>
      <c r="C203" s="83">
        <f t="shared" si="22"/>
        <v>169865.15999999992</v>
      </c>
      <c r="D203" s="95">
        <f t="shared" si="23"/>
        <v>552.05999999999995</v>
      </c>
      <c r="E203" s="95">
        <f t="shared" si="24"/>
        <v>482.5</v>
      </c>
      <c r="F203" s="95">
        <f t="shared" si="20"/>
        <v>1034.56</v>
      </c>
      <c r="G203" s="95">
        <f t="shared" si="25"/>
        <v>169382.65999999992</v>
      </c>
    </row>
    <row r="204" spans="1:7" x14ac:dyDescent="0.25">
      <c r="A204" s="94">
        <f t="shared" si="21"/>
        <v>50010</v>
      </c>
      <c r="B204" s="55">
        <v>188</v>
      </c>
      <c r="C204" s="83">
        <f t="shared" si="22"/>
        <v>169382.65999999992</v>
      </c>
      <c r="D204" s="95">
        <f t="shared" si="23"/>
        <v>550.49</v>
      </c>
      <c r="E204" s="95">
        <f t="shared" si="24"/>
        <v>484.06999999999994</v>
      </c>
      <c r="F204" s="95">
        <f t="shared" si="20"/>
        <v>1034.56</v>
      </c>
      <c r="G204" s="95">
        <f t="shared" si="25"/>
        <v>168898.58999999991</v>
      </c>
    </row>
    <row r="205" spans="1:7" x14ac:dyDescent="0.25">
      <c r="A205" s="94">
        <f t="shared" si="21"/>
        <v>50041</v>
      </c>
      <c r="B205" s="55">
        <v>189</v>
      </c>
      <c r="C205" s="83">
        <f t="shared" si="22"/>
        <v>168898.58999999991</v>
      </c>
      <c r="D205" s="95">
        <f t="shared" si="23"/>
        <v>548.91999999999996</v>
      </c>
      <c r="E205" s="95">
        <f t="shared" si="24"/>
        <v>485.64</v>
      </c>
      <c r="F205" s="95">
        <f t="shared" si="20"/>
        <v>1034.56</v>
      </c>
      <c r="G205" s="95">
        <f t="shared" si="25"/>
        <v>168412.9499999999</v>
      </c>
    </row>
    <row r="206" spans="1:7" x14ac:dyDescent="0.25">
      <c r="A206" s="94">
        <f t="shared" si="21"/>
        <v>50072</v>
      </c>
      <c r="B206" s="55">
        <v>190</v>
      </c>
      <c r="C206" s="83">
        <f t="shared" si="22"/>
        <v>168412.9499999999</v>
      </c>
      <c r="D206" s="95">
        <f t="shared" si="23"/>
        <v>547.34</v>
      </c>
      <c r="E206" s="95">
        <f t="shared" si="24"/>
        <v>487.21999999999991</v>
      </c>
      <c r="F206" s="95">
        <f t="shared" si="20"/>
        <v>1034.56</v>
      </c>
      <c r="G206" s="95">
        <f t="shared" si="25"/>
        <v>167925.72999999989</v>
      </c>
    </row>
    <row r="207" spans="1:7" x14ac:dyDescent="0.25">
      <c r="A207" s="94">
        <f t="shared" si="21"/>
        <v>50100</v>
      </c>
      <c r="B207" s="55">
        <v>191</v>
      </c>
      <c r="C207" s="83">
        <f t="shared" si="22"/>
        <v>167925.72999999989</v>
      </c>
      <c r="D207" s="95">
        <f t="shared" si="23"/>
        <v>545.76</v>
      </c>
      <c r="E207" s="95">
        <f t="shared" si="24"/>
        <v>488.79999999999995</v>
      </c>
      <c r="F207" s="95">
        <f t="shared" si="20"/>
        <v>1034.56</v>
      </c>
      <c r="G207" s="95">
        <f t="shared" si="25"/>
        <v>167436.92999999991</v>
      </c>
    </row>
    <row r="208" spans="1:7" x14ac:dyDescent="0.25">
      <c r="A208" s="94">
        <f t="shared" si="21"/>
        <v>50131</v>
      </c>
      <c r="B208" s="55">
        <v>192</v>
      </c>
      <c r="C208" s="83">
        <f t="shared" si="22"/>
        <v>167436.92999999991</v>
      </c>
      <c r="D208" s="95">
        <f t="shared" si="23"/>
        <v>544.16999999999996</v>
      </c>
      <c r="E208" s="95">
        <f t="shared" si="24"/>
        <v>490.39</v>
      </c>
      <c r="F208" s="95">
        <f t="shared" si="20"/>
        <v>1034.56</v>
      </c>
      <c r="G208" s="95">
        <f t="shared" si="25"/>
        <v>166946.53999999989</v>
      </c>
    </row>
    <row r="209" spans="1:7" x14ac:dyDescent="0.25">
      <c r="A209" s="94">
        <f t="shared" si="21"/>
        <v>50161</v>
      </c>
      <c r="B209" s="55">
        <v>193</v>
      </c>
      <c r="C209" s="83">
        <f t="shared" si="22"/>
        <v>166946.53999999989</v>
      </c>
      <c r="D209" s="95">
        <f t="shared" si="23"/>
        <v>542.58000000000004</v>
      </c>
      <c r="E209" s="95">
        <f t="shared" si="24"/>
        <v>491.9799999999999</v>
      </c>
      <c r="F209" s="95">
        <f t="shared" si="20"/>
        <v>1034.56</v>
      </c>
      <c r="G209" s="95">
        <f t="shared" si="25"/>
        <v>166454.55999999988</v>
      </c>
    </row>
    <row r="210" spans="1:7" x14ac:dyDescent="0.25">
      <c r="A210" s="94">
        <f t="shared" si="21"/>
        <v>50192</v>
      </c>
      <c r="B210" s="55">
        <v>194</v>
      </c>
      <c r="C210" s="83">
        <f t="shared" si="22"/>
        <v>166454.55999999988</v>
      </c>
      <c r="D210" s="95">
        <f t="shared" si="23"/>
        <v>540.98</v>
      </c>
      <c r="E210" s="95">
        <f t="shared" si="24"/>
        <v>493.57999999999993</v>
      </c>
      <c r="F210" s="95">
        <f t="shared" si="20"/>
        <v>1034.56</v>
      </c>
      <c r="G210" s="95">
        <f t="shared" si="25"/>
        <v>165960.97999999989</v>
      </c>
    </row>
    <row r="211" spans="1:7" x14ac:dyDescent="0.25">
      <c r="A211" s="94">
        <f t="shared" si="21"/>
        <v>50222</v>
      </c>
      <c r="B211" s="55">
        <v>195</v>
      </c>
      <c r="C211" s="83">
        <f t="shared" si="22"/>
        <v>165960.97999999989</v>
      </c>
      <c r="D211" s="95">
        <f t="shared" si="23"/>
        <v>539.37</v>
      </c>
      <c r="E211" s="95">
        <f t="shared" si="24"/>
        <v>495.18999999999994</v>
      </c>
      <c r="F211" s="95">
        <f t="shared" ref="F211:F274" si="26">F210</f>
        <v>1034.56</v>
      </c>
      <c r="G211" s="95">
        <f t="shared" si="25"/>
        <v>165465.78999999989</v>
      </c>
    </row>
    <row r="212" spans="1:7" x14ac:dyDescent="0.25">
      <c r="A212" s="94">
        <f t="shared" ref="A212:A275" si="27">EDATE(A211,1)</f>
        <v>50253</v>
      </c>
      <c r="B212" s="55">
        <v>196</v>
      </c>
      <c r="C212" s="83">
        <f t="shared" si="22"/>
        <v>165465.78999999989</v>
      </c>
      <c r="D212" s="95">
        <f t="shared" si="23"/>
        <v>537.76</v>
      </c>
      <c r="E212" s="95">
        <f t="shared" si="24"/>
        <v>496.79999999999995</v>
      </c>
      <c r="F212" s="95">
        <f t="shared" si="26"/>
        <v>1034.56</v>
      </c>
      <c r="G212" s="95">
        <f t="shared" si="25"/>
        <v>164968.9899999999</v>
      </c>
    </row>
    <row r="213" spans="1:7" x14ac:dyDescent="0.25">
      <c r="A213" s="94">
        <f t="shared" si="27"/>
        <v>50284</v>
      </c>
      <c r="B213" s="55">
        <v>197</v>
      </c>
      <c r="C213" s="83">
        <f t="shared" si="22"/>
        <v>164968.9899999999</v>
      </c>
      <c r="D213" s="95">
        <f t="shared" si="23"/>
        <v>536.15</v>
      </c>
      <c r="E213" s="95">
        <f t="shared" si="24"/>
        <v>498.40999999999997</v>
      </c>
      <c r="F213" s="95">
        <f t="shared" si="26"/>
        <v>1034.56</v>
      </c>
      <c r="G213" s="95">
        <f t="shared" si="25"/>
        <v>164470.5799999999</v>
      </c>
    </row>
    <row r="214" spans="1:7" x14ac:dyDescent="0.25">
      <c r="A214" s="94">
        <f t="shared" si="27"/>
        <v>50314</v>
      </c>
      <c r="B214" s="55">
        <v>198</v>
      </c>
      <c r="C214" s="83">
        <f t="shared" si="22"/>
        <v>164470.5799999999</v>
      </c>
      <c r="D214" s="95">
        <f t="shared" si="23"/>
        <v>534.53</v>
      </c>
      <c r="E214" s="95">
        <f t="shared" si="24"/>
        <v>500.03</v>
      </c>
      <c r="F214" s="95">
        <f t="shared" si="26"/>
        <v>1034.56</v>
      </c>
      <c r="G214" s="95">
        <f t="shared" si="25"/>
        <v>163970.5499999999</v>
      </c>
    </row>
    <row r="215" spans="1:7" x14ac:dyDescent="0.25">
      <c r="A215" s="94">
        <f t="shared" si="27"/>
        <v>50345</v>
      </c>
      <c r="B215" s="55">
        <v>199</v>
      </c>
      <c r="C215" s="83">
        <f t="shared" si="22"/>
        <v>163970.5499999999</v>
      </c>
      <c r="D215" s="95">
        <f t="shared" si="23"/>
        <v>532.9</v>
      </c>
      <c r="E215" s="95">
        <f t="shared" si="24"/>
        <v>501.65999999999997</v>
      </c>
      <c r="F215" s="95">
        <f t="shared" si="26"/>
        <v>1034.56</v>
      </c>
      <c r="G215" s="95">
        <f t="shared" si="25"/>
        <v>163468.8899999999</v>
      </c>
    </row>
    <row r="216" spans="1:7" x14ac:dyDescent="0.25">
      <c r="A216" s="94">
        <f t="shared" si="27"/>
        <v>50375</v>
      </c>
      <c r="B216" s="55">
        <v>200</v>
      </c>
      <c r="C216" s="83">
        <f t="shared" si="22"/>
        <v>163468.8899999999</v>
      </c>
      <c r="D216" s="95">
        <f t="shared" si="23"/>
        <v>531.27</v>
      </c>
      <c r="E216" s="95">
        <f t="shared" si="24"/>
        <v>503.28999999999996</v>
      </c>
      <c r="F216" s="95">
        <f t="shared" si="26"/>
        <v>1034.56</v>
      </c>
      <c r="G216" s="95">
        <f t="shared" si="25"/>
        <v>162965.59999999989</v>
      </c>
    </row>
    <row r="217" spans="1:7" x14ac:dyDescent="0.25">
      <c r="A217" s="94">
        <f t="shared" si="27"/>
        <v>50406</v>
      </c>
      <c r="B217" s="55">
        <v>201</v>
      </c>
      <c r="C217" s="83">
        <f t="shared" si="22"/>
        <v>162965.59999999989</v>
      </c>
      <c r="D217" s="95">
        <f t="shared" si="23"/>
        <v>529.64</v>
      </c>
      <c r="E217" s="95">
        <f t="shared" si="24"/>
        <v>504.91999999999996</v>
      </c>
      <c r="F217" s="95">
        <f t="shared" si="26"/>
        <v>1034.56</v>
      </c>
      <c r="G217" s="95">
        <f t="shared" si="25"/>
        <v>162460.67999999988</v>
      </c>
    </row>
    <row r="218" spans="1:7" x14ac:dyDescent="0.25">
      <c r="A218" s="94">
        <f t="shared" si="27"/>
        <v>50437</v>
      </c>
      <c r="B218" s="55">
        <v>202</v>
      </c>
      <c r="C218" s="83">
        <f t="shared" si="22"/>
        <v>162460.67999999988</v>
      </c>
      <c r="D218" s="95">
        <f t="shared" si="23"/>
        <v>528</v>
      </c>
      <c r="E218" s="95">
        <f t="shared" si="24"/>
        <v>506.55999999999995</v>
      </c>
      <c r="F218" s="95">
        <f t="shared" si="26"/>
        <v>1034.56</v>
      </c>
      <c r="G218" s="95">
        <f t="shared" si="25"/>
        <v>161954.11999999988</v>
      </c>
    </row>
    <row r="219" spans="1:7" x14ac:dyDescent="0.25">
      <c r="A219" s="94">
        <f t="shared" si="27"/>
        <v>50465</v>
      </c>
      <c r="B219" s="55">
        <v>203</v>
      </c>
      <c r="C219" s="83">
        <f t="shared" si="22"/>
        <v>161954.11999999988</v>
      </c>
      <c r="D219" s="95">
        <f t="shared" si="23"/>
        <v>526.35</v>
      </c>
      <c r="E219" s="95">
        <f t="shared" si="24"/>
        <v>508.20999999999992</v>
      </c>
      <c r="F219" s="95">
        <f t="shared" si="26"/>
        <v>1034.56</v>
      </c>
      <c r="G219" s="95">
        <f t="shared" si="25"/>
        <v>161445.90999999989</v>
      </c>
    </row>
    <row r="220" spans="1:7" x14ac:dyDescent="0.25">
      <c r="A220" s="94">
        <f t="shared" si="27"/>
        <v>50496</v>
      </c>
      <c r="B220" s="55">
        <v>204</v>
      </c>
      <c r="C220" s="83">
        <f t="shared" si="22"/>
        <v>161445.90999999989</v>
      </c>
      <c r="D220" s="95">
        <f t="shared" si="23"/>
        <v>524.70000000000005</v>
      </c>
      <c r="E220" s="95">
        <f t="shared" si="24"/>
        <v>509.8599999999999</v>
      </c>
      <c r="F220" s="95">
        <f t="shared" si="26"/>
        <v>1034.56</v>
      </c>
      <c r="G220" s="95">
        <f t="shared" si="25"/>
        <v>160936.0499999999</v>
      </c>
    </row>
    <row r="221" spans="1:7" x14ac:dyDescent="0.25">
      <c r="A221" s="94">
        <f t="shared" si="27"/>
        <v>50526</v>
      </c>
      <c r="B221" s="55">
        <v>205</v>
      </c>
      <c r="C221" s="83">
        <f t="shared" si="22"/>
        <v>160936.0499999999</v>
      </c>
      <c r="D221" s="95">
        <f t="shared" si="23"/>
        <v>523.04</v>
      </c>
      <c r="E221" s="95">
        <f t="shared" si="24"/>
        <v>511.52</v>
      </c>
      <c r="F221" s="95">
        <f t="shared" si="26"/>
        <v>1034.56</v>
      </c>
      <c r="G221" s="95">
        <f t="shared" si="25"/>
        <v>160424.52999999991</v>
      </c>
    </row>
    <row r="222" spans="1:7" x14ac:dyDescent="0.25">
      <c r="A222" s="94">
        <f t="shared" si="27"/>
        <v>50557</v>
      </c>
      <c r="B222" s="55">
        <v>206</v>
      </c>
      <c r="C222" s="83">
        <f t="shared" si="22"/>
        <v>160424.52999999991</v>
      </c>
      <c r="D222" s="95">
        <f t="shared" si="23"/>
        <v>521.38</v>
      </c>
      <c r="E222" s="95">
        <f t="shared" si="24"/>
        <v>513.17999999999995</v>
      </c>
      <c r="F222" s="95">
        <f t="shared" si="26"/>
        <v>1034.56</v>
      </c>
      <c r="G222" s="95">
        <f t="shared" si="25"/>
        <v>159911.34999999992</v>
      </c>
    </row>
    <row r="223" spans="1:7" x14ac:dyDescent="0.25">
      <c r="A223" s="94">
        <f t="shared" si="27"/>
        <v>50587</v>
      </c>
      <c r="B223" s="55">
        <v>207</v>
      </c>
      <c r="C223" s="83">
        <f t="shared" si="22"/>
        <v>159911.34999999992</v>
      </c>
      <c r="D223" s="95">
        <f t="shared" si="23"/>
        <v>519.71</v>
      </c>
      <c r="E223" s="95">
        <f t="shared" si="24"/>
        <v>514.84999999999991</v>
      </c>
      <c r="F223" s="95">
        <f t="shared" si="26"/>
        <v>1034.56</v>
      </c>
      <c r="G223" s="95">
        <f t="shared" si="25"/>
        <v>159396.49999999991</v>
      </c>
    </row>
    <row r="224" spans="1:7" x14ac:dyDescent="0.25">
      <c r="A224" s="94">
        <f t="shared" si="27"/>
        <v>50618</v>
      </c>
      <c r="B224" s="55">
        <v>208</v>
      </c>
      <c r="C224" s="83">
        <f t="shared" si="22"/>
        <v>159396.49999999991</v>
      </c>
      <c r="D224" s="95">
        <f t="shared" si="23"/>
        <v>518.04</v>
      </c>
      <c r="E224" s="95">
        <f t="shared" si="24"/>
        <v>516.52</v>
      </c>
      <c r="F224" s="95">
        <f t="shared" si="26"/>
        <v>1034.56</v>
      </c>
      <c r="G224" s="95">
        <f t="shared" si="25"/>
        <v>158879.97999999992</v>
      </c>
    </row>
    <row r="225" spans="1:7" x14ac:dyDescent="0.25">
      <c r="A225" s="94">
        <f t="shared" si="27"/>
        <v>50649</v>
      </c>
      <c r="B225" s="55">
        <v>209</v>
      </c>
      <c r="C225" s="83">
        <f t="shared" si="22"/>
        <v>158879.97999999992</v>
      </c>
      <c r="D225" s="95">
        <f t="shared" si="23"/>
        <v>516.36</v>
      </c>
      <c r="E225" s="95">
        <f t="shared" si="24"/>
        <v>518.19999999999993</v>
      </c>
      <c r="F225" s="95">
        <f t="shared" si="26"/>
        <v>1034.56</v>
      </c>
      <c r="G225" s="95">
        <f t="shared" si="25"/>
        <v>158361.77999999991</v>
      </c>
    </row>
    <row r="226" spans="1:7" x14ac:dyDescent="0.25">
      <c r="A226" s="94">
        <f t="shared" si="27"/>
        <v>50679</v>
      </c>
      <c r="B226" s="55">
        <v>210</v>
      </c>
      <c r="C226" s="83">
        <f t="shared" si="22"/>
        <v>158361.77999999991</v>
      </c>
      <c r="D226" s="95">
        <f t="shared" si="23"/>
        <v>514.67999999999995</v>
      </c>
      <c r="E226" s="95">
        <f t="shared" si="24"/>
        <v>519.88</v>
      </c>
      <c r="F226" s="95">
        <f t="shared" si="26"/>
        <v>1034.56</v>
      </c>
      <c r="G226" s="95">
        <f t="shared" si="25"/>
        <v>157841.89999999991</v>
      </c>
    </row>
    <row r="227" spans="1:7" x14ac:dyDescent="0.25">
      <c r="A227" s="94">
        <f t="shared" si="27"/>
        <v>50710</v>
      </c>
      <c r="B227" s="55">
        <v>211</v>
      </c>
      <c r="C227" s="83">
        <f t="shared" si="22"/>
        <v>157841.89999999991</v>
      </c>
      <c r="D227" s="95">
        <f t="shared" si="23"/>
        <v>512.99</v>
      </c>
      <c r="E227" s="95">
        <f t="shared" si="24"/>
        <v>521.56999999999994</v>
      </c>
      <c r="F227" s="95">
        <f t="shared" si="26"/>
        <v>1034.56</v>
      </c>
      <c r="G227" s="95">
        <f t="shared" si="25"/>
        <v>157320.3299999999</v>
      </c>
    </row>
    <row r="228" spans="1:7" x14ac:dyDescent="0.25">
      <c r="A228" s="94">
        <f t="shared" si="27"/>
        <v>50740</v>
      </c>
      <c r="B228" s="55">
        <v>212</v>
      </c>
      <c r="C228" s="83">
        <f t="shared" si="22"/>
        <v>157320.3299999999</v>
      </c>
      <c r="D228" s="95">
        <f t="shared" si="23"/>
        <v>511.29</v>
      </c>
      <c r="E228" s="95">
        <f t="shared" si="24"/>
        <v>523.27</v>
      </c>
      <c r="F228" s="95">
        <f t="shared" si="26"/>
        <v>1034.56</v>
      </c>
      <c r="G228" s="95">
        <f t="shared" si="25"/>
        <v>156797.05999999991</v>
      </c>
    </row>
    <row r="229" spans="1:7" x14ac:dyDescent="0.25">
      <c r="A229" s="94">
        <f t="shared" si="27"/>
        <v>50771</v>
      </c>
      <c r="B229" s="55">
        <v>213</v>
      </c>
      <c r="C229" s="83">
        <f t="shared" si="22"/>
        <v>156797.05999999991</v>
      </c>
      <c r="D229" s="95">
        <f t="shared" si="23"/>
        <v>509.59</v>
      </c>
      <c r="E229" s="95">
        <f t="shared" si="24"/>
        <v>524.97</v>
      </c>
      <c r="F229" s="95">
        <f t="shared" si="26"/>
        <v>1034.56</v>
      </c>
      <c r="G229" s="95">
        <f t="shared" si="25"/>
        <v>156272.08999999991</v>
      </c>
    </row>
    <row r="230" spans="1:7" x14ac:dyDescent="0.25">
      <c r="A230" s="94">
        <f t="shared" si="27"/>
        <v>50802</v>
      </c>
      <c r="B230" s="55">
        <v>214</v>
      </c>
      <c r="C230" s="83">
        <f t="shared" si="22"/>
        <v>156272.08999999991</v>
      </c>
      <c r="D230" s="95">
        <f t="shared" si="23"/>
        <v>507.88</v>
      </c>
      <c r="E230" s="95">
        <f t="shared" si="24"/>
        <v>526.67999999999995</v>
      </c>
      <c r="F230" s="95">
        <f t="shared" si="26"/>
        <v>1034.56</v>
      </c>
      <c r="G230" s="95">
        <f t="shared" si="25"/>
        <v>155745.40999999992</v>
      </c>
    </row>
    <row r="231" spans="1:7" x14ac:dyDescent="0.25">
      <c r="A231" s="94">
        <f t="shared" si="27"/>
        <v>50830</v>
      </c>
      <c r="B231" s="55">
        <v>215</v>
      </c>
      <c r="C231" s="83">
        <f t="shared" si="22"/>
        <v>155745.40999999992</v>
      </c>
      <c r="D231" s="95">
        <f t="shared" si="23"/>
        <v>506.17</v>
      </c>
      <c r="E231" s="95">
        <f t="shared" si="24"/>
        <v>528.38999999999987</v>
      </c>
      <c r="F231" s="95">
        <f t="shared" si="26"/>
        <v>1034.56</v>
      </c>
      <c r="G231" s="95">
        <f t="shared" si="25"/>
        <v>155217.0199999999</v>
      </c>
    </row>
    <row r="232" spans="1:7" x14ac:dyDescent="0.25">
      <c r="A232" s="94">
        <f t="shared" si="27"/>
        <v>50861</v>
      </c>
      <c r="B232" s="55">
        <v>216</v>
      </c>
      <c r="C232" s="83">
        <f t="shared" si="22"/>
        <v>155217.0199999999</v>
      </c>
      <c r="D232" s="95">
        <f t="shared" si="23"/>
        <v>504.46</v>
      </c>
      <c r="E232" s="95">
        <f t="shared" si="24"/>
        <v>530.09999999999991</v>
      </c>
      <c r="F232" s="95">
        <f t="shared" si="26"/>
        <v>1034.56</v>
      </c>
      <c r="G232" s="95">
        <f t="shared" si="25"/>
        <v>154686.9199999999</v>
      </c>
    </row>
    <row r="233" spans="1:7" x14ac:dyDescent="0.25">
      <c r="A233" s="94">
        <f t="shared" si="27"/>
        <v>50891</v>
      </c>
      <c r="B233" s="55">
        <v>217</v>
      </c>
      <c r="C233" s="83">
        <f t="shared" si="22"/>
        <v>154686.9199999999</v>
      </c>
      <c r="D233" s="95">
        <f t="shared" si="23"/>
        <v>502.73</v>
      </c>
      <c r="E233" s="95">
        <f t="shared" si="24"/>
        <v>531.82999999999993</v>
      </c>
      <c r="F233" s="95">
        <f t="shared" si="26"/>
        <v>1034.56</v>
      </c>
      <c r="G233" s="95">
        <f t="shared" si="25"/>
        <v>154155.08999999991</v>
      </c>
    </row>
    <row r="234" spans="1:7" x14ac:dyDescent="0.25">
      <c r="A234" s="94">
        <f t="shared" si="27"/>
        <v>50922</v>
      </c>
      <c r="B234" s="55">
        <v>218</v>
      </c>
      <c r="C234" s="83">
        <f t="shared" si="22"/>
        <v>154155.08999999991</v>
      </c>
      <c r="D234" s="95">
        <f t="shared" si="23"/>
        <v>501</v>
      </c>
      <c r="E234" s="95">
        <f t="shared" si="24"/>
        <v>533.55999999999995</v>
      </c>
      <c r="F234" s="95">
        <f t="shared" si="26"/>
        <v>1034.56</v>
      </c>
      <c r="G234" s="95">
        <f t="shared" si="25"/>
        <v>153621.52999999991</v>
      </c>
    </row>
    <row r="235" spans="1:7" x14ac:dyDescent="0.25">
      <c r="A235" s="94">
        <f t="shared" si="27"/>
        <v>50952</v>
      </c>
      <c r="B235" s="55">
        <v>219</v>
      </c>
      <c r="C235" s="83">
        <f t="shared" si="22"/>
        <v>153621.52999999991</v>
      </c>
      <c r="D235" s="95">
        <f t="shared" si="23"/>
        <v>499.27</v>
      </c>
      <c r="E235" s="95">
        <f t="shared" si="24"/>
        <v>535.29</v>
      </c>
      <c r="F235" s="95">
        <f t="shared" si="26"/>
        <v>1034.56</v>
      </c>
      <c r="G235" s="95">
        <f t="shared" si="25"/>
        <v>153086.2399999999</v>
      </c>
    </row>
    <row r="236" spans="1:7" x14ac:dyDescent="0.25">
      <c r="A236" s="94">
        <f t="shared" si="27"/>
        <v>50983</v>
      </c>
      <c r="B236" s="55">
        <v>220</v>
      </c>
      <c r="C236" s="83">
        <f t="shared" si="22"/>
        <v>153086.2399999999</v>
      </c>
      <c r="D236" s="95">
        <f t="shared" si="23"/>
        <v>497.53</v>
      </c>
      <c r="E236" s="95">
        <f t="shared" si="24"/>
        <v>537.03</v>
      </c>
      <c r="F236" s="95">
        <f t="shared" si="26"/>
        <v>1034.56</v>
      </c>
      <c r="G236" s="95">
        <f t="shared" si="25"/>
        <v>152549.2099999999</v>
      </c>
    </row>
    <row r="237" spans="1:7" x14ac:dyDescent="0.25">
      <c r="A237" s="94">
        <f t="shared" si="27"/>
        <v>51014</v>
      </c>
      <c r="B237" s="55">
        <v>221</v>
      </c>
      <c r="C237" s="83">
        <f t="shared" si="22"/>
        <v>152549.2099999999</v>
      </c>
      <c r="D237" s="95">
        <f t="shared" si="23"/>
        <v>495.78</v>
      </c>
      <c r="E237" s="95">
        <f t="shared" si="24"/>
        <v>538.78</v>
      </c>
      <c r="F237" s="95">
        <f t="shared" si="26"/>
        <v>1034.56</v>
      </c>
      <c r="G237" s="95">
        <f t="shared" si="25"/>
        <v>152010.42999999991</v>
      </c>
    </row>
    <row r="238" spans="1:7" x14ac:dyDescent="0.25">
      <c r="A238" s="94">
        <f t="shared" si="27"/>
        <v>51044</v>
      </c>
      <c r="B238" s="55">
        <v>222</v>
      </c>
      <c r="C238" s="83">
        <f t="shared" si="22"/>
        <v>152010.42999999991</v>
      </c>
      <c r="D238" s="95">
        <f t="shared" si="23"/>
        <v>494.03</v>
      </c>
      <c r="E238" s="95">
        <f t="shared" si="24"/>
        <v>540.53</v>
      </c>
      <c r="F238" s="95">
        <f t="shared" si="26"/>
        <v>1034.56</v>
      </c>
      <c r="G238" s="95">
        <f t="shared" si="25"/>
        <v>151469.89999999991</v>
      </c>
    </row>
    <row r="239" spans="1:7" x14ac:dyDescent="0.25">
      <c r="A239" s="94">
        <f t="shared" si="27"/>
        <v>51075</v>
      </c>
      <c r="B239" s="55">
        <v>223</v>
      </c>
      <c r="C239" s="83">
        <f t="shared" si="22"/>
        <v>151469.89999999991</v>
      </c>
      <c r="D239" s="95">
        <f t="shared" si="23"/>
        <v>492.28</v>
      </c>
      <c r="E239" s="95">
        <f t="shared" si="24"/>
        <v>542.28</v>
      </c>
      <c r="F239" s="95">
        <f t="shared" si="26"/>
        <v>1034.56</v>
      </c>
      <c r="G239" s="95">
        <f t="shared" si="25"/>
        <v>150927.61999999991</v>
      </c>
    </row>
    <row r="240" spans="1:7" x14ac:dyDescent="0.25">
      <c r="A240" s="94">
        <f t="shared" si="27"/>
        <v>51105</v>
      </c>
      <c r="B240" s="55">
        <v>224</v>
      </c>
      <c r="C240" s="83">
        <f t="shared" si="22"/>
        <v>150927.61999999991</v>
      </c>
      <c r="D240" s="95">
        <f t="shared" si="23"/>
        <v>490.51</v>
      </c>
      <c r="E240" s="95">
        <f t="shared" si="24"/>
        <v>544.04999999999995</v>
      </c>
      <c r="F240" s="95">
        <f t="shared" si="26"/>
        <v>1034.56</v>
      </c>
      <c r="G240" s="95">
        <f t="shared" si="25"/>
        <v>150383.56999999992</v>
      </c>
    </row>
    <row r="241" spans="1:7" x14ac:dyDescent="0.25">
      <c r="A241" s="94">
        <f t="shared" si="27"/>
        <v>51136</v>
      </c>
      <c r="B241" s="55">
        <v>225</v>
      </c>
      <c r="C241" s="83">
        <f t="shared" si="22"/>
        <v>150383.56999999992</v>
      </c>
      <c r="D241" s="95">
        <f t="shared" si="23"/>
        <v>488.75</v>
      </c>
      <c r="E241" s="95">
        <f t="shared" si="24"/>
        <v>545.80999999999995</v>
      </c>
      <c r="F241" s="95">
        <f t="shared" si="26"/>
        <v>1034.56</v>
      </c>
      <c r="G241" s="95">
        <f t="shared" si="25"/>
        <v>149837.75999999992</v>
      </c>
    </row>
    <row r="242" spans="1:7" x14ac:dyDescent="0.25">
      <c r="A242" s="94">
        <f t="shared" si="27"/>
        <v>51167</v>
      </c>
      <c r="B242" s="55">
        <v>226</v>
      </c>
      <c r="C242" s="83">
        <f t="shared" si="22"/>
        <v>149837.75999999992</v>
      </c>
      <c r="D242" s="95">
        <f t="shared" si="23"/>
        <v>486.97</v>
      </c>
      <c r="E242" s="95">
        <f t="shared" si="24"/>
        <v>547.58999999999992</v>
      </c>
      <c r="F242" s="95">
        <f t="shared" si="26"/>
        <v>1034.56</v>
      </c>
      <c r="G242" s="95">
        <f t="shared" si="25"/>
        <v>149290.16999999993</v>
      </c>
    </row>
    <row r="243" spans="1:7" x14ac:dyDescent="0.25">
      <c r="A243" s="94">
        <f t="shared" si="27"/>
        <v>51196</v>
      </c>
      <c r="B243" s="55">
        <v>227</v>
      </c>
      <c r="C243" s="83">
        <f t="shared" si="22"/>
        <v>149290.16999999993</v>
      </c>
      <c r="D243" s="95">
        <f t="shared" si="23"/>
        <v>485.19</v>
      </c>
      <c r="E243" s="95">
        <f t="shared" si="24"/>
        <v>549.36999999999989</v>
      </c>
      <c r="F243" s="95">
        <f t="shared" si="26"/>
        <v>1034.56</v>
      </c>
      <c r="G243" s="95">
        <f t="shared" si="25"/>
        <v>148740.79999999993</v>
      </c>
    </row>
    <row r="244" spans="1:7" x14ac:dyDescent="0.25">
      <c r="A244" s="94">
        <f t="shared" si="27"/>
        <v>51227</v>
      </c>
      <c r="B244" s="55">
        <v>228</v>
      </c>
      <c r="C244" s="83">
        <f t="shared" si="22"/>
        <v>148740.79999999993</v>
      </c>
      <c r="D244" s="95">
        <f t="shared" si="23"/>
        <v>483.41</v>
      </c>
      <c r="E244" s="95">
        <f t="shared" si="24"/>
        <v>551.14999999999986</v>
      </c>
      <c r="F244" s="95">
        <f t="shared" si="26"/>
        <v>1034.56</v>
      </c>
      <c r="G244" s="95">
        <f t="shared" si="25"/>
        <v>148189.64999999994</v>
      </c>
    </row>
    <row r="245" spans="1:7" x14ac:dyDescent="0.25">
      <c r="A245" s="94">
        <f t="shared" si="27"/>
        <v>51257</v>
      </c>
      <c r="B245" s="55">
        <v>229</v>
      </c>
      <c r="C245" s="83">
        <f t="shared" si="22"/>
        <v>148189.64999999994</v>
      </c>
      <c r="D245" s="95">
        <f t="shared" si="23"/>
        <v>481.62</v>
      </c>
      <c r="E245" s="95">
        <f t="shared" si="24"/>
        <v>552.93999999999994</v>
      </c>
      <c r="F245" s="95">
        <f t="shared" si="26"/>
        <v>1034.56</v>
      </c>
      <c r="G245" s="95">
        <f t="shared" si="25"/>
        <v>147636.70999999993</v>
      </c>
    </row>
    <row r="246" spans="1:7" x14ac:dyDescent="0.25">
      <c r="A246" s="94">
        <f t="shared" si="27"/>
        <v>51288</v>
      </c>
      <c r="B246" s="55">
        <v>230</v>
      </c>
      <c r="C246" s="83">
        <f t="shared" si="22"/>
        <v>147636.70999999993</v>
      </c>
      <c r="D246" s="95">
        <f t="shared" si="23"/>
        <v>479.82</v>
      </c>
      <c r="E246" s="95">
        <f t="shared" si="24"/>
        <v>554.74</v>
      </c>
      <c r="F246" s="95">
        <f t="shared" si="26"/>
        <v>1034.56</v>
      </c>
      <c r="G246" s="95">
        <f t="shared" si="25"/>
        <v>147081.96999999994</v>
      </c>
    </row>
    <row r="247" spans="1:7" x14ac:dyDescent="0.25">
      <c r="A247" s="94">
        <f t="shared" si="27"/>
        <v>51318</v>
      </c>
      <c r="B247" s="55">
        <v>231</v>
      </c>
      <c r="C247" s="83">
        <f t="shared" si="22"/>
        <v>147081.96999999994</v>
      </c>
      <c r="D247" s="95">
        <f t="shared" si="23"/>
        <v>478.02</v>
      </c>
      <c r="E247" s="95">
        <f t="shared" si="24"/>
        <v>556.54</v>
      </c>
      <c r="F247" s="95">
        <f t="shared" si="26"/>
        <v>1034.56</v>
      </c>
      <c r="G247" s="95">
        <f t="shared" si="25"/>
        <v>146525.42999999993</v>
      </c>
    </row>
    <row r="248" spans="1:7" x14ac:dyDescent="0.25">
      <c r="A248" s="94">
        <f t="shared" si="27"/>
        <v>51349</v>
      </c>
      <c r="B248" s="55">
        <v>232</v>
      </c>
      <c r="C248" s="83">
        <f t="shared" si="22"/>
        <v>146525.42999999993</v>
      </c>
      <c r="D248" s="95">
        <f t="shared" si="23"/>
        <v>476.21</v>
      </c>
      <c r="E248" s="95">
        <f t="shared" si="24"/>
        <v>558.34999999999991</v>
      </c>
      <c r="F248" s="95">
        <f t="shared" si="26"/>
        <v>1034.56</v>
      </c>
      <c r="G248" s="95">
        <f t="shared" si="25"/>
        <v>145967.07999999993</v>
      </c>
    </row>
    <row r="249" spans="1:7" x14ac:dyDescent="0.25">
      <c r="A249" s="94">
        <f t="shared" si="27"/>
        <v>51380</v>
      </c>
      <c r="B249" s="55">
        <v>233</v>
      </c>
      <c r="C249" s="83">
        <f t="shared" si="22"/>
        <v>145967.07999999993</v>
      </c>
      <c r="D249" s="95">
        <f t="shared" si="23"/>
        <v>474.39</v>
      </c>
      <c r="E249" s="95">
        <f t="shared" si="24"/>
        <v>560.16999999999996</v>
      </c>
      <c r="F249" s="95">
        <f t="shared" si="26"/>
        <v>1034.56</v>
      </c>
      <c r="G249" s="95">
        <f t="shared" si="25"/>
        <v>145406.90999999992</v>
      </c>
    </row>
    <row r="250" spans="1:7" x14ac:dyDescent="0.25">
      <c r="A250" s="94">
        <f t="shared" si="27"/>
        <v>51410</v>
      </c>
      <c r="B250" s="55">
        <v>234</v>
      </c>
      <c r="C250" s="83">
        <f t="shared" si="22"/>
        <v>145406.90999999992</v>
      </c>
      <c r="D250" s="95">
        <f t="shared" si="23"/>
        <v>472.57</v>
      </c>
      <c r="E250" s="95">
        <f t="shared" si="24"/>
        <v>561.99</v>
      </c>
      <c r="F250" s="95">
        <f t="shared" si="26"/>
        <v>1034.56</v>
      </c>
      <c r="G250" s="95">
        <f t="shared" si="25"/>
        <v>144844.91999999993</v>
      </c>
    </row>
    <row r="251" spans="1:7" x14ac:dyDescent="0.25">
      <c r="A251" s="94">
        <f t="shared" si="27"/>
        <v>51441</v>
      </c>
      <c r="B251" s="55">
        <v>235</v>
      </c>
      <c r="C251" s="83">
        <f t="shared" si="22"/>
        <v>144844.91999999993</v>
      </c>
      <c r="D251" s="95">
        <f t="shared" si="23"/>
        <v>470.75</v>
      </c>
      <c r="E251" s="95">
        <f t="shared" si="24"/>
        <v>563.80999999999995</v>
      </c>
      <c r="F251" s="95">
        <f t="shared" si="26"/>
        <v>1034.56</v>
      </c>
      <c r="G251" s="95">
        <f t="shared" si="25"/>
        <v>144281.10999999993</v>
      </c>
    </row>
    <row r="252" spans="1:7" x14ac:dyDescent="0.25">
      <c r="A252" s="94">
        <f t="shared" si="27"/>
        <v>51471</v>
      </c>
      <c r="B252" s="55">
        <v>236</v>
      </c>
      <c r="C252" s="83">
        <f t="shared" si="22"/>
        <v>144281.10999999993</v>
      </c>
      <c r="D252" s="95">
        <f t="shared" si="23"/>
        <v>468.91</v>
      </c>
      <c r="E252" s="95">
        <f t="shared" si="24"/>
        <v>565.64999999999986</v>
      </c>
      <c r="F252" s="95">
        <f t="shared" si="26"/>
        <v>1034.56</v>
      </c>
      <c r="G252" s="95">
        <f t="shared" si="25"/>
        <v>143715.45999999993</v>
      </c>
    </row>
    <row r="253" spans="1:7" x14ac:dyDescent="0.25">
      <c r="A253" s="94">
        <f t="shared" si="27"/>
        <v>51502</v>
      </c>
      <c r="B253" s="55">
        <v>237</v>
      </c>
      <c r="C253" s="83">
        <f t="shared" si="22"/>
        <v>143715.45999999993</v>
      </c>
      <c r="D253" s="95">
        <f t="shared" si="23"/>
        <v>467.08</v>
      </c>
      <c r="E253" s="95">
        <f t="shared" si="24"/>
        <v>567.48</v>
      </c>
      <c r="F253" s="95">
        <f t="shared" si="26"/>
        <v>1034.56</v>
      </c>
      <c r="G253" s="95">
        <f t="shared" si="25"/>
        <v>143147.97999999992</v>
      </c>
    </row>
    <row r="254" spans="1:7" x14ac:dyDescent="0.25">
      <c r="A254" s="94">
        <f t="shared" si="27"/>
        <v>51533</v>
      </c>
      <c r="B254" s="55">
        <v>238</v>
      </c>
      <c r="C254" s="83">
        <f t="shared" si="22"/>
        <v>143147.97999999992</v>
      </c>
      <c r="D254" s="95">
        <f t="shared" si="23"/>
        <v>465.23</v>
      </c>
      <c r="E254" s="95">
        <f t="shared" si="24"/>
        <v>569.32999999999993</v>
      </c>
      <c r="F254" s="95">
        <f t="shared" si="26"/>
        <v>1034.56</v>
      </c>
      <c r="G254" s="95">
        <f t="shared" si="25"/>
        <v>142578.64999999994</v>
      </c>
    </row>
    <row r="255" spans="1:7" x14ac:dyDescent="0.25">
      <c r="A255" s="94">
        <f t="shared" si="27"/>
        <v>51561</v>
      </c>
      <c r="B255" s="55">
        <v>239</v>
      </c>
      <c r="C255" s="83">
        <f t="shared" si="22"/>
        <v>142578.64999999994</v>
      </c>
      <c r="D255" s="95">
        <f t="shared" si="23"/>
        <v>463.38</v>
      </c>
      <c r="E255" s="95">
        <f t="shared" si="24"/>
        <v>571.17999999999995</v>
      </c>
      <c r="F255" s="95">
        <f t="shared" si="26"/>
        <v>1034.56</v>
      </c>
      <c r="G255" s="95">
        <f t="shared" si="25"/>
        <v>142007.46999999994</v>
      </c>
    </row>
    <row r="256" spans="1:7" x14ac:dyDescent="0.25">
      <c r="A256" s="94">
        <f t="shared" si="27"/>
        <v>51592</v>
      </c>
      <c r="B256" s="55">
        <v>240</v>
      </c>
      <c r="C256" s="83">
        <f t="shared" si="22"/>
        <v>142007.46999999994</v>
      </c>
      <c r="D256" s="95">
        <f t="shared" si="23"/>
        <v>461.52</v>
      </c>
      <c r="E256" s="95">
        <f t="shared" si="24"/>
        <v>573.04</v>
      </c>
      <c r="F256" s="95">
        <f t="shared" si="26"/>
        <v>1034.56</v>
      </c>
      <c r="G256" s="95">
        <f t="shared" si="25"/>
        <v>141434.42999999993</v>
      </c>
    </row>
    <row r="257" spans="1:7" x14ac:dyDescent="0.25">
      <c r="A257" s="94">
        <f t="shared" si="27"/>
        <v>51622</v>
      </c>
      <c r="B257" s="55">
        <v>241</v>
      </c>
      <c r="C257" s="83">
        <f t="shared" si="22"/>
        <v>141434.42999999993</v>
      </c>
      <c r="D257" s="95">
        <f t="shared" si="23"/>
        <v>459.66</v>
      </c>
      <c r="E257" s="95">
        <f t="shared" si="24"/>
        <v>574.89999999999986</v>
      </c>
      <c r="F257" s="95">
        <f t="shared" si="26"/>
        <v>1034.56</v>
      </c>
      <c r="G257" s="95">
        <f t="shared" si="25"/>
        <v>140859.52999999994</v>
      </c>
    </row>
    <row r="258" spans="1:7" x14ac:dyDescent="0.25">
      <c r="A258" s="94">
        <f t="shared" si="27"/>
        <v>51653</v>
      </c>
      <c r="B258" s="55">
        <v>242</v>
      </c>
      <c r="C258" s="83">
        <f t="shared" si="22"/>
        <v>140859.52999999994</v>
      </c>
      <c r="D258" s="95">
        <f t="shared" si="23"/>
        <v>457.79</v>
      </c>
      <c r="E258" s="95">
        <f t="shared" si="24"/>
        <v>576.77</v>
      </c>
      <c r="F258" s="95">
        <f t="shared" si="26"/>
        <v>1034.56</v>
      </c>
      <c r="G258" s="95">
        <f t="shared" si="25"/>
        <v>140282.75999999995</v>
      </c>
    </row>
    <row r="259" spans="1:7" x14ac:dyDescent="0.25">
      <c r="A259" s="94">
        <f t="shared" si="27"/>
        <v>51683</v>
      </c>
      <c r="B259" s="55">
        <v>243</v>
      </c>
      <c r="C259" s="83">
        <f t="shared" si="22"/>
        <v>140282.75999999995</v>
      </c>
      <c r="D259" s="95">
        <f t="shared" si="23"/>
        <v>455.92</v>
      </c>
      <c r="E259" s="95">
        <f t="shared" si="24"/>
        <v>578.63999999999987</v>
      </c>
      <c r="F259" s="95">
        <f t="shared" si="26"/>
        <v>1034.56</v>
      </c>
      <c r="G259" s="95">
        <f t="shared" si="25"/>
        <v>139704.11999999994</v>
      </c>
    </row>
    <row r="260" spans="1:7" x14ac:dyDescent="0.25">
      <c r="A260" s="94">
        <f t="shared" si="27"/>
        <v>51714</v>
      </c>
      <c r="B260" s="55">
        <v>244</v>
      </c>
      <c r="C260" s="83">
        <f t="shared" si="22"/>
        <v>139704.11999999994</v>
      </c>
      <c r="D260" s="95">
        <f t="shared" si="23"/>
        <v>454.04</v>
      </c>
      <c r="E260" s="95">
        <f t="shared" si="24"/>
        <v>580.52</v>
      </c>
      <c r="F260" s="95">
        <f t="shared" si="26"/>
        <v>1034.56</v>
      </c>
      <c r="G260" s="95">
        <f t="shared" si="25"/>
        <v>139123.59999999995</v>
      </c>
    </row>
    <row r="261" spans="1:7" x14ac:dyDescent="0.25">
      <c r="A261" s="94">
        <f t="shared" si="27"/>
        <v>51745</v>
      </c>
      <c r="B261" s="55">
        <v>245</v>
      </c>
      <c r="C261" s="83">
        <f t="shared" si="22"/>
        <v>139123.59999999995</v>
      </c>
      <c r="D261" s="95">
        <f t="shared" si="23"/>
        <v>452.15</v>
      </c>
      <c r="E261" s="95">
        <f t="shared" si="24"/>
        <v>582.41</v>
      </c>
      <c r="F261" s="95">
        <f t="shared" si="26"/>
        <v>1034.56</v>
      </c>
      <c r="G261" s="95">
        <f t="shared" si="25"/>
        <v>138541.18999999994</v>
      </c>
    </row>
    <row r="262" spans="1:7" x14ac:dyDescent="0.25">
      <c r="A262" s="94">
        <f t="shared" si="27"/>
        <v>51775</v>
      </c>
      <c r="B262" s="55">
        <v>246</v>
      </c>
      <c r="C262" s="83">
        <f t="shared" si="22"/>
        <v>138541.18999999994</v>
      </c>
      <c r="D262" s="95">
        <f t="shared" si="23"/>
        <v>450.26</v>
      </c>
      <c r="E262" s="95">
        <f t="shared" si="24"/>
        <v>584.29999999999995</v>
      </c>
      <c r="F262" s="95">
        <f t="shared" si="26"/>
        <v>1034.56</v>
      </c>
      <c r="G262" s="95">
        <f t="shared" si="25"/>
        <v>137956.88999999996</v>
      </c>
    </row>
    <row r="263" spans="1:7" x14ac:dyDescent="0.25">
      <c r="A263" s="94">
        <f t="shared" si="27"/>
        <v>51806</v>
      </c>
      <c r="B263" s="55">
        <v>247</v>
      </c>
      <c r="C263" s="83">
        <f t="shared" si="22"/>
        <v>137956.88999999996</v>
      </c>
      <c r="D263" s="95">
        <f t="shared" si="23"/>
        <v>448.36</v>
      </c>
      <c r="E263" s="95">
        <f t="shared" si="24"/>
        <v>586.19999999999993</v>
      </c>
      <c r="F263" s="95">
        <f t="shared" si="26"/>
        <v>1034.56</v>
      </c>
      <c r="G263" s="95">
        <f t="shared" si="25"/>
        <v>137370.68999999994</v>
      </c>
    </row>
    <row r="264" spans="1:7" x14ac:dyDescent="0.25">
      <c r="A264" s="94">
        <f t="shared" si="27"/>
        <v>51836</v>
      </c>
      <c r="B264" s="55">
        <v>248</v>
      </c>
      <c r="C264" s="83">
        <f t="shared" si="22"/>
        <v>137370.68999999994</v>
      </c>
      <c r="D264" s="95">
        <f t="shared" si="23"/>
        <v>446.45</v>
      </c>
      <c r="E264" s="95">
        <f t="shared" si="24"/>
        <v>588.1099999999999</v>
      </c>
      <c r="F264" s="95">
        <f t="shared" si="26"/>
        <v>1034.56</v>
      </c>
      <c r="G264" s="95">
        <f t="shared" si="25"/>
        <v>136782.57999999996</v>
      </c>
    </row>
    <row r="265" spans="1:7" x14ac:dyDescent="0.25">
      <c r="A265" s="94">
        <f t="shared" si="27"/>
        <v>51867</v>
      </c>
      <c r="B265" s="55">
        <v>249</v>
      </c>
      <c r="C265" s="83">
        <f t="shared" ref="C265:C328" si="28">G264</f>
        <v>136782.57999999996</v>
      </c>
      <c r="D265" s="95">
        <f t="shared" ref="D265:D328" si="29">ROUND(C265*$E$13/12,2)</f>
        <v>444.54</v>
      </c>
      <c r="E265" s="95">
        <f t="shared" ref="E265:E328" si="30">F265-D265</f>
        <v>590.02</v>
      </c>
      <c r="F265" s="95">
        <f t="shared" si="26"/>
        <v>1034.56</v>
      </c>
      <c r="G265" s="95">
        <f t="shared" ref="G265:G328" si="31">C265-E265</f>
        <v>136192.55999999997</v>
      </c>
    </row>
    <row r="266" spans="1:7" x14ac:dyDescent="0.25">
      <c r="A266" s="94">
        <f t="shared" si="27"/>
        <v>51898</v>
      </c>
      <c r="B266" s="55">
        <v>250</v>
      </c>
      <c r="C266" s="83">
        <f t="shared" si="28"/>
        <v>136192.55999999997</v>
      </c>
      <c r="D266" s="95">
        <f t="shared" si="29"/>
        <v>442.63</v>
      </c>
      <c r="E266" s="95">
        <f t="shared" si="30"/>
        <v>591.92999999999995</v>
      </c>
      <c r="F266" s="95">
        <f t="shared" si="26"/>
        <v>1034.56</v>
      </c>
      <c r="G266" s="95">
        <f t="shared" si="31"/>
        <v>135600.62999999998</v>
      </c>
    </row>
    <row r="267" spans="1:7" x14ac:dyDescent="0.25">
      <c r="A267" s="94">
        <f t="shared" si="27"/>
        <v>51926</v>
      </c>
      <c r="B267" s="55">
        <v>251</v>
      </c>
      <c r="C267" s="83">
        <f t="shared" si="28"/>
        <v>135600.62999999998</v>
      </c>
      <c r="D267" s="95">
        <f t="shared" si="29"/>
        <v>440.7</v>
      </c>
      <c r="E267" s="95">
        <f t="shared" si="30"/>
        <v>593.8599999999999</v>
      </c>
      <c r="F267" s="95">
        <f t="shared" si="26"/>
        <v>1034.56</v>
      </c>
      <c r="G267" s="95">
        <f t="shared" si="31"/>
        <v>135006.76999999999</v>
      </c>
    </row>
    <row r="268" spans="1:7" x14ac:dyDescent="0.25">
      <c r="A268" s="94">
        <f t="shared" si="27"/>
        <v>51957</v>
      </c>
      <c r="B268" s="55">
        <v>252</v>
      </c>
      <c r="C268" s="83">
        <f t="shared" si="28"/>
        <v>135006.76999999999</v>
      </c>
      <c r="D268" s="95">
        <f t="shared" si="29"/>
        <v>438.77</v>
      </c>
      <c r="E268" s="95">
        <f t="shared" si="30"/>
        <v>595.79</v>
      </c>
      <c r="F268" s="95">
        <f t="shared" si="26"/>
        <v>1034.56</v>
      </c>
      <c r="G268" s="95">
        <f t="shared" si="31"/>
        <v>134410.97999999998</v>
      </c>
    </row>
    <row r="269" spans="1:7" x14ac:dyDescent="0.25">
      <c r="A269" s="94">
        <f t="shared" si="27"/>
        <v>51987</v>
      </c>
      <c r="B269" s="55">
        <v>253</v>
      </c>
      <c r="C269" s="83">
        <f t="shared" si="28"/>
        <v>134410.97999999998</v>
      </c>
      <c r="D269" s="95">
        <f t="shared" si="29"/>
        <v>436.84</v>
      </c>
      <c r="E269" s="95">
        <f t="shared" si="30"/>
        <v>597.72</v>
      </c>
      <c r="F269" s="95">
        <f t="shared" si="26"/>
        <v>1034.56</v>
      </c>
      <c r="G269" s="95">
        <f t="shared" si="31"/>
        <v>133813.25999999998</v>
      </c>
    </row>
    <row r="270" spans="1:7" x14ac:dyDescent="0.25">
      <c r="A270" s="94">
        <f t="shared" si="27"/>
        <v>52018</v>
      </c>
      <c r="B270" s="55">
        <v>254</v>
      </c>
      <c r="C270" s="83">
        <f t="shared" si="28"/>
        <v>133813.25999999998</v>
      </c>
      <c r="D270" s="95">
        <f t="shared" si="29"/>
        <v>434.89</v>
      </c>
      <c r="E270" s="95">
        <f t="shared" si="30"/>
        <v>599.66999999999996</v>
      </c>
      <c r="F270" s="95">
        <f t="shared" si="26"/>
        <v>1034.56</v>
      </c>
      <c r="G270" s="95">
        <f t="shared" si="31"/>
        <v>133213.58999999997</v>
      </c>
    </row>
    <row r="271" spans="1:7" x14ac:dyDescent="0.25">
      <c r="A271" s="94">
        <f t="shared" si="27"/>
        <v>52048</v>
      </c>
      <c r="B271" s="55">
        <v>255</v>
      </c>
      <c r="C271" s="83">
        <f t="shared" si="28"/>
        <v>133213.58999999997</v>
      </c>
      <c r="D271" s="95">
        <f t="shared" si="29"/>
        <v>432.94</v>
      </c>
      <c r="E271" s="95">
        <f t="shared" si="30"/>
        <v>601.61999999999989</v>
      </c>
      <c r="F271" s="95">
        <f t="shared" si="26"/>
        <v>1034.56</v>
      </c>
      <c r="G271" s="95">
        <f t="shared" si="31"/>
        <v>132611.96999999997</v>
      </c>
    </row>
    <row r="272" spans="1:7" x14ac:dyDescent="0.25">
      <c r="A272" s="94">
        <f t="shared" si="27"/>
        <v>52079</v>
      </c>
      <c r="B272" s="55">
        <v>256</v>
      </c>
      <c r="C272" s="83">
        <f t="shared" si="28"/>
        <v>132611.96999999997</v>
      </c>
      <c r="D272" s="95">
        <f t="shared" si="29"/>
        <v>430.99</v>
      </c>
      <c r="E272" s="95">
        <f t="shared" si="30"/>
        <v>603.56999999999994</v>
      </c>
      <c r="F272" s="95">
        <f t="shared" si="26"/>
        <v>1034.56</v>
      </c>
      <c r="G272" s="95">
        <f t="shared" si="31"/>
        <v>132008.39999999997</v>
      </c>
    </row>
    <row r="273" spans="1:7" x14ac:dyDescent="0.25">
      <c r="A273" s="94">
        <f t="shared" si="27"/>
        <v>52110</v>
      </c>
      <c r="B273" s="55">
        <v>257</v>
      </c>
      <c r="C273" s="83">
        <f t="shared" si="28"/>
        <v>132008.39999999997</v>
      </c>
      <c r="D273" s="95">
        <f t="shared" si="29"/>
        <v>429.03</v>
      </c>
      <c r="E273" s="95">
        <f t="shared" si="30"/>
        <v>605.53</v>
      </c>
      <c r="F273" s="95">
        <f t="shared" si="26"/>
        <v>1034.56</v>
      </c>
      <c r="G273" s="95">
        <f t="shared" si="31"/>
        <v>131402.86999999997</v>
      </c>
    </row>
    <row r="274" spans="1:7" x14ac:dyDescent="0.25">
      <c r="A274" s="94">
        <f t="shared" si="27"/>
        <v>52140</v>
      </c>
      <c r="B274" s="55">
        <v>258</v>
      </c>
      <c r="C274" s="83">
        <f t="shared" si="28"/>
        <v>131402.86999999997</v>
      </c>
      <c r="D274" s="95">
        <f t="shared" si="29"/>
        <v>427.06</v>
      </c>
      <c r="E274" s="95">
        <f t="shared" si="30"/>
        <v>607.5</v>
      </c>
      <c r="F274" s="95">
        <f t="shared" si="26"/>
        <v>1034.56</v>
      </c>
      <c r="G274" s="95">
        <f t="shared" si="31"/>
        <v>130795.36999999997</v>
      </c>
    </row>
    <row r="275" spans="1:7" x14ac:dyDescent="0.25">
      <c r="A275" s="94">
        <f t="shared" si="27"/>
        <v>52171</v>
      </c>
      <c r="B275" s="55">
        <v>259</v>
      </c>
      <c r="C275" s="83">
        <f t="shared" si="28"/>
        <v>130795.36999999997</v>
      </c>
      <c r="D275" s="95">
        <f t="shared" si="29"/>
        <v>425.08</v>
      </c>
      <c r="E275" s="95">
        <f t="shared" si="30"/>
        <v>609.48</v>
      </c>
      <c r="F275" s="95">
        <f t="shared" ref="F275:F338" si="32">F274</f>
        <v>1034.56</v>
      </c>
      <c r="G275" s="95">
        <f t="shared" si="31"/>
        <v>130185.88999999997</v>
      </c>
    </row>
    <row r="276" spans="1:7" x14ac:dyDescent="0.25">
      <c r="A276" s="94">
        <f t="shared" ref="A276:A339" si="33">EDATE(A275,1)</f>
        <v>52201</v>
      </c>
      <c r="B276" s="55">
        <v>260</v>
      </c>
      <c r="C276" s="83">
        <f t="shared" si="28"/>
        <v>130185.88999999997</v>
      </c>
      <c r="D276" s="95">
        <f t="shared" si="29"/>
        <v>423.1</v>
      </c>
      <c r="E276" s="95">
        <f t="shared" si="30"/>
        <v>611.45999999999992</v>
      </c>
      <c r="F276" s="95">
        <f t="shared" si="32"/>
        <v>1034.56</v>
      </c>
      <c r="G276" s="95">
        <f t="shared" si="31"/>
        <v>129574.42999999996</v>
      </c>
    </row>
    <row r="277" spans="1:7" x14ac:dyDescent="0.25">
      <c r="A277" s="94">
        <f t="shared" si="33"/>
        <v>52232</v>
      </c>
      <c r="B277" s="55">
        <v>261</v>
      </c>
      <c r="C277" s="83">
        <f t="shared" si="28"/>
        <v>129574.42999999996</v>
      </c>
      <c r="D277" s="95">
        <f t="shared" si="29"/>
        <v>421.12</v>
      </c>
      <c r="E277" s="95">
        <f t="shared" si="30"/>
        <v>613.43999999999994</v>
      </c>
      <c r="F277" s="95">
        <f t="shared" si="32"/>
        <v>1034.56</v>
      </c>
      <c r="G277" s="95">
        <f t="shared" si="31"/>
        <v>128960.98999999996</v>
      </c>
    </row>
    <row r="278" spans="1:7" x14ac:dyDescent="0.25">
      <c r="A278" s="94">
        <f t="shared" si="33"/>
        <v>52263</v>
      </c>
      <c r="B278" s="55">
        <v>262</v>
      </c>
      <c r="C278" s="83">
        <f t="shared" si="28"/>
        <v>128960.98999999996</v>
      </c>
      <c r="D278" s="95">
        <f t="shared" si="29"/>
        <v>419.12</v>
      </c>
      <c r="E278" s="95">
        <f t="shared" si="30"/>
        <v>615.43999999999994</v>
      </c>
      <c r="F278" s="95">
        <f t="shared" si="32"/>
        <v>1034.56</v>
      </c>
      <c r="G278" s="95">
        <f t="shared" si="31"/>
        <v>128345.54999999996</v>
      </c>
    </row>
    <row r="279" spans="1:7" x14ac:dyDescent="0.25">
      <c r="A279" s="94">
        <f t="shared" si="33"/>
        <v>52291</v>
      </c>
      <c r="B279" s="55">
        <v>263</v>
      </c>
      <c r="C279" s="83">
        <f t="shared" si="28"/>
        <v>128345.54999999996</v>
      </c>
      <c r="D279" s="95">
        <f t="shared" si="29"/>
        <v>417.12</v>
      </c>
      <c r="E279" s="95">
        <f t="shared" si="30"/>
        <v>617.43999999999994</v>
      </c>
      <c r="F279" s="95">
        <f t="shared" si="32"/>
        <v>1034.56</v>
      </c>
      <c r="G279" s="95">
        <f t="shared" si="31"/>
        <v>127728.10999999996</v>
      </c>
    </row>
    <row r="280" spans="1:7" x14ac:dyDescent="0.25">
      <c r="A280" s="94">
        <f t="shared" si="33"/>
        <v>52322</v>
      </c>
      <c r="B280" s="55">
        <v>264</v>
      </c>
      <c r="C280" s="83">
        <f t="shared" si="28"/>
        <v>127728.10999999996</v>
      </c>
      <c r="D280" s="95">
        <f t="shared" si="29"/>
        <v>415.12</v>
      </c>
      <c r="E280" s="95">
        <f t="shared" si="30"/>
        <v>619.43999999999994</v>
      </c>
      <c r="F280" s="95">
        <f t="shared" si="32"/>
        <v>1034.56</v>
      </c>
      <c r="G280" s="95">
        <f t="shared" si="31"/>
        <v>127108.66999999995</v>
      </c>
    </row>
    <row r="281" spans="1:7" x14ac:dyDescent="0.25">
      <c r="A281" s="94">
        <f t="shared" si="33"/>
        <v>52352</v>
      </c>
      <c r="B281" s="55">
        <v>265</v>
      </c>
      <c r="C281" s="83">
        <f t="shared" si="28"/>
        <v>127108.66999999995</v>
      </c>
      <c r="D281" s="95">
        <f t="shared" si="29"/>
        <v>413.1</v>
      </c>
      <c r="E281" s="95">
        <f t="shared" si="30"/>
        <v>621.45999999999992</v>
      </c>
      <c r="F281" s="95">
        <f t="shared" si="32"/>
        <v>1034.56</v>
      </c>
      <c r="G281" s="95">
        <f t="shared" si="31"/>
        <v>126487.20999999995</v>
      </c>
    </row>
    <row r="282" spans="1:7" x14ac:dyDescent="0.25">
      <c r="A282" s="94">
        <f t="shared" si="33"/>
        <v>52383</v>
      </c>
      <c r="B282" s="55">
        <v>266</v>
      </c>
      <c r="C282" s="83">
        <f t="shared" si="28"/>
        <v>126487.20999999995</v>
      </c>
      <c r="D282" s="95">
        <f t="shared" si="29"/>
        <v>411.08</v>
      </c>
      <c r="E282" s="95">
        <f t="shared" si="30"/>
        <v>623.48</v>
      </c>
      <c r="F282" s="95">
        <f t="shared" si="32"/>
        <v>1034.56</v>
      </c>
      <c r="G282" s="95">
        <f t="shared" si="31"/>
        <v>125863.72999999995</v>
      </c>
    </row>
    <row r="283" spans="1:7" x14ac:dyDescent="0.25">
      <c r="A283" s="94">
        <f t="shared" si="33"/>
        <v>52413</v>
      </c>
      <c r="B283" s="55">
        <v>267</v>
      </c>
      <c r="C283" s="83">
        <f t="shared" si="28"/>
        <v>125863.72999999995</v>
      </c>
      <c r="D283" s="95">
        <f t="shared" si="29"/>
        <v>409.06</v>
      </c>
      <c r="E283" s="95">
        <f t="shared" si="30"/>
        <v>625.5</v>
      </c>
      <c r="F283" s="95">
        <f t="shared" si="32"/>
        <v>1034.56</v>
      </c>
      <c r="G283" s="95">
        <f t="shared" si="31"/>
        <v>125238.22999999995</v>
      </c>
    </row>
    <row r="284" spans="1:7" x14ac:dyDescent="0.25">
      <c r="A284" s="94">
        <f t="shared" si="33"/>
        <v>52444</v>
      </c>
      <c r="B284" s="55">
        <v>268</v>
      </c>
      <c r="C284" s="83">
        <f t="shared" si="28"/>
        <v>125238.22999999995</v>
      </c>
      <c r="D284" s="95">
        <f t="shared" si="29"/>
        <v>407.02</v>
      </c>
      <c r="E284" s="95">
        <f t="shared" si="30"/>
        <v>627.54</v>
      </c>
      <c r="F284" s="95">
        <f t="shared" si="32"/>
        <v>1034.56</v>
      </c>
      <c r="G284" s="95">
        <f t="shared" si="31"/>
        <v>124610.68999999996</v>
      </c>
    </row>
    <row r="285" spans="1:7" x14ac:dyDescent="0.25">
      <c r="A285" s="94">
        <f t="shared" si="33"/>
        <v>52475</v>
      </c>
      <c r="B285" s="55">
        <v>269</v>
      </c>
      <c r="C285" s="83">
        <f t="shared" si="28"/>
        <v>124610.68999999996</v>
      </c>
      <c r="D285" s="95">
        <f t="shared" si="29"/>
        <v>404.98</v>
      </c>
      <c r="E285" s="95">
        <f t="shared" si="30"/>
        <v>629.57999999999993</v>
      </c>
      <c r="F285" s="95">
        <f t="shared" si="32"/>
        <v>1034.56</v>
      </c>
      <c r="G285" s="95">
        <f t="shared" si="31"/>
        <v>123981.10999999996</v>
      </c>
    </row>
    <row r="286" spans="1:7" x14ac:dyDescent="0.25">
      <c r="A286" s="94">
        <f t="shared" si="33"/>
        <v>52505</v>
      </c>
      <c r="B286" s="55">
        <v>270</v>
      </c>
      <c r="C286" s="83">
        <f t="shared" si="28"/>
        <v>123981.10999999996</v>
      </c>
      <c r="D286" s="95">
        <f t="shared" si="29"/>
        <v>402.94</v>
      </c>
      <c r="E286" s="95">
        <f t="shared" si="30"/>
        <v>631.61999999999989</v>
      </c>
      <c r="F286" s="95">
        <f t="shared" si="32"/>
        <v>1034.56</v>
      </c>
      <c r="G286" s="95">
        <f t="shared" si="31"/>
        <v>123349.48999999996</v>
      </c>
    </row>
    <row r="287" spans="1:7" x14ac:dyDescent="0.25">
      <c r="A287" s="94">
        <f t="shared" si="33"/>
        <v>52536</v>
      </c>
      <c r="B287" s="55">
        <v>271</v>
      </c>
      <c r="C287" s="83">
        <f t="shared" si="28"/>
        <v>123349.48999999996</v>
      </c>
      <c r="D287" s="95">
        <f t="shared" si="29"/>
        <v>400.89</v>
      </c>
      <c r="E287" s="95">
        <f t="shared" si="30"/>
        <v>633.66999999999996</v>
      </c>
      <c r="F287" s="95">
        <f t="shared" si="32"/>
        <v>1034.56</v>
      </c>
      <c r="G287" s="95">
        <f t="shared" si="31"/>
        <v>122715.81999999996</v>
      </c>
    </row>
    <row r="288" spans="1:7" x14ac:dyDescent="0.25">
      <c r="A288" s="94">
        <f t="shared" si="33"/>
        <v>52566</v>
      </c>
      <c r="B288" s="55">
        <v>272</v>
      </c>
      <c r="C288" s="83">
        <f t="shared" si="28"/>
        <v>122715.81999999996</v>
      </c>
      <c r="D288" s="95">
        <f t="shared" si="29"/>
        <v>398.83</v>
      </c>
      <c r="E288" s="95">
        <f t="shared" si="30"/>
        <v>635.73</v>
      </c>
      <c r="F288" s="95">
        <f t="shared" si="32"/>
        <v>1034.56</v>
      </c>
      <c r="G288" s="95">
        <f t="shared" si="31"/>
        <v>122080.08999999997</v>
      </c>
    </row>
    <row r="289" spans="1:7" x14ac:dyDescent="0.25">
      <c r="A289" s="94">
        <f t="shared" si="33"/>
        <v>52597</v>
      </c>
      <c r="B289" s="55">
        <v>273</v>
      </c>
      <c r="C289" s="83">
        <f t="shared" si="28"/>
        <v>122080.08999999997</v>
      </c>
      <c r="D289" s="95">
        <f t="shared" si="29"/>
        <v>396.76</v>
      </c>
      <c r="E289" s="95">
        <f t="shared" si="30"/>
        <v>637.79999999999995</v>
      </c>
      <c r="F289" s="95">
        <f t="shared" si="32"/>
        <v>1034.56</v>
      </c>
      <c r="G289" s="95">
        <f t="shared" si="31"/>
        <v>121442.28999999996</v>
      </c>
    </row>
    <row r="290" spans="1:7" x14ac:dyDescent="0.25">
      <c r="A290" s="94">
        <f t="shared" si="33"/>
        <v>52628</v>
      </c>
      <c r="B290" s="55">
        <v>274</v>
      </c>
      <c r="C290" s="83">
        <f t="shared" si="28"/>
        <v>121442.28999999996</v>
      </c>
      <c r="D290" s="95">
        <f t="shared" si="29"/>
        <v>394.69</v>
      </c>
      <c r="E290" s="95">
        <f t="shared" si="30"/>
        <v>639.86999999999989</v>
      </c>
      <c r="F290" s="95">
        <f t="shared" si="32"/>
        <v>1034.56</v>
      </c>
      <c r="G290" s="95">
        <f t="shared" si="31"/>
        <v>120802.41999999997</v>
      </c>
    </row>
    <row r="291" spans="1:7" x14ac:dyDescent="0.25">
      <c r="A291" s="94">
        <f t="shared" si="33"/>
        <v>52657</v>
      </c>
      <c r="B291" s="55">
        <v>275</v>
      </c>
      <c r="C291" s="83">
        <f t="shared" si="28"/>
        <v>120802.41999999997</v>
      </c>
      <c r="D291" s="95">
        <f t="shared" si="29"/>
        <v>392.61</v>
      </c>
      <c r="E291" s="95">
        <f t="shared" si="30"/>
        <v>641.94999999999993</v>
      </c>
      <c r="F291" s="95">
        <f t="shared" si="32"/>
        <v>1034.56</v>
      </c>
      <c r="G291" s="95">
        <f t="shared" si="31"/>
        <v>120160.46999999997</v>
      </c>
    </row>
    <row r="292" spans="1:7" x14ac:dyDescent="0.25">
      <c r="A292" s="94">
        <f t="shared" si="33"/>
        <v>52688</v>
      </c>
      <c r="B292" s="55">
        <v>276</v>
      </c>
      <c r="C292" s="83">
        <f t="shared" si="28"/>
        <v>120160.46999999997</v>
      </c>
      <c r="D292" s="95">
        <f t="shared" si="29"/>
        <v>390.52</v>
      </c>
      <c r="E292" s="95">
        <f t="shared" si="30"/>
        <v>644.04</v>
      </c>
      <c r="F292" s="95">
        <f t="shared" si="32"/>
        <v>1034.56</v>
      </c>
      <c r="G292" s="95">
        <f t="shared" si="31"/>
        <v>119516.42999999998</v>
      </c>
    </row>
    <row r="293" spans="1:7" x14ac:dyDescent="0.25">
      <c r="A293" s="94">
        <f t="shared" si="33"/>
        <v>52718</v>
      </c>
      <c r="B293" s="55">
        <v>277</v>
      </c>
      <c r="C293" s="83">
        <f t="shared" si="28"/>
        <v>119516.42999999998</v>
      </c>
      <c r="D293" s="95">
        <f t="shared" si="29"/>
        <v>388.43</v>
      </c>
      <c r="E293" s="95">
        <f t="shared" si="30"/>
        <v>646.12999999999988</v>
      </c>
      <c r="F293" s="95">
        <f t="shared" si="32"/>
        <v>1034.56</v>
      </c>
      <c r="G293" s="95">
        <f t="shared" si="31"/>
        <v>118870.29999999997</v>
      </c>
    </row>
    <row r="294" spans="1:7" x14ac:dyDescent="0.25">
      <c r="A294" s="94">
        <f t="shared" si="33"/>
        <v>52749</v>
      </c>
      <c r="B294" s="55">
        <v>278</v>
      </c>
      <c r="C294" s="83">
        <f t="shared" si="28"/>
        <v>118870.29999999997</v>
      </c>
      <c r="D294" s="95">
        <f t="shared" si="29"/>
        <v>386.33</v>
      </c>
      <c r="E294" s="95">
        <f t="shared" si="30"/>
        <v>648.23</v>
      </c>
      <c r="F294" s="95">
        <f t="shared" si="32"/>
        <v>1034.56</v>
      </c>
      <c r="G294" s="95">
        <f t="shared" si="31"/>
        <v>118222.06999999998</v>
      </c>
    </row>
    <row r="295" spans="1:7" x14ac:dyDescent="0.25">
      <c r="A295" s="94">
        <f t="shared" si="33"/>
        <v>52779</v>
      </c>
      <c r="B295" s="55">
        <v>279</v>
      </c>
      <c r="C295" s="83">
        <f t="shared" si="28"/>
        <v>118222.06999999998</v>
      </c>
      <c r="D295" s="95">
        <f t="shared" si="29"/>
        <v>384.22</v>
      </c>
      <c r="E295" s="95">
        <f t="shared" si="30"/>
        <v>650.33999999999992</v>
      </c>
      <c r="F295" s="95">
        <f t="shared" si="32"/>
        <v>1034.56</v>
      </c>
      <c r="G295" s="95">
        <f t="shared" si="31"/>
        <v>117571.72999999998</v>
      </c>
    </row>
    <row r="296" spans="1:7" x14ac:dyDescent="0.25">
      <c r="A296" s="94">
        <f t="shared" si="33"/>
        <v>52810</v>
      </c>
      <c r="B296" s="55">
        <v>280</v>
      </c>
      <c r="C296" s="83">
        <f t="shared" si="28"/>
        <v>117571.72999999998</v>
      </c>
      <c r="D296" s="95">
        <f t="shared" si="29"/>
        <v>382.11</v>
      </c>
      <c r="E296" s="95">
        <f t="shared" si="30"/>
        <v>652.44999999999993</v>
      </c>
      <c r="F296" s="95">
        <f t="shared" si="32"/>
        <v>1034.56</v>
      </c>
      <c r="G296" s="95">
        <f t="shared" si="31"/>
        <v>116919.27999999998</v>
      </c>
    </row>
    <row r="297" spans="1:7" x14ac:dyDescent="0.25">
      <c r="A297" s="94">
        <f t="shared" si="33"/>
        <v>52841</v>
      </c>
      <c r="B297" s="55">
        <v>281</v>
      </c>
      <c r="C297" s="83">
        <f t="shared" si="28"/>
        <v>116919.27999999998</v>
      </c>
      <c r="D297" s="95">
        <f t="shared" si="29"/>
        <v>379.99</v>
      </c>
      <c r="E297" s="95">
        <f t="shared" si="30"/>
        <v>654.56999999999994</v>
      </c>
      <c r="F297" s="95">
        <f t="shared" si="32"/>
        <v>1034.56</v>
      </c>
      <c r="G297" s="95">
        <f t="shared" si="31"/>
        <v>116264.70999999998</v>
      </c>
    </row>
    <row r="298" spans="1:7" x14ac:dyDescent="0.25">
      <c r="A298" s="94">
        <f t="shared" si="33"/>
        <v>52871</v>
      </c>
      <c r="B298" s="55">
        <v>282</v>
      </c>
      <c r="C298" s="83">
        <f t="shared" si="28"/>
        <v>116264.70999999998</v>
      </c>
      <c r="D298" s="95">
        <f t="shared" si="29"/>
        <v>377.86</v>
      </c>
      <c r="E298" s="95">
        <f t="shared" si="30"/>
        <v>656.69999999999993</v>
      </c>
      <c r="F298" s="95">
        <f t="shared" si="32"/>
        <v>1034.56</v>
      </c>
      <c r="G298" s="95">
        <f t="shared" si="31"/>
        <v>115608.00999999998</v>
      </c>
    </row>
    <row r="299" spans="1:7" x14ac:dyDescent="0.25">
      <c r="A299" s="94">
        <f t="shared" si="33"/>
        <v>52902</v>
      </c>
      <c r="B299" s="55">
        <v>283</v>
      </c>
      <c r="C299" s="83">
        <f t="shared" si="28"/>
        <v>115608.00999999998</v>
      </c>
      <c r="D299" s="95">
        <f t="shared" si="29"/>
        <v>375.73</v>
      </c>
      <c r="E299" s="95">
        <f t="shared" si="30"/>
        <v>658.82999999999993</v>
      </c>
      <c r="F299" s="95">
        <f t="shared" si="32"/>
        <v>1034.56</v>
      </c>
      <c r="G299" s="95">
        <f t="shared" si="31"/>
        <v>114949.17999999998</v>
      </c>
    </row>
    <row r="300" spans="1:7" x14ac:dyDescent="0.25">
      <c r="A300" s="94">
        <f t="shared" si="33"/>
        <v>52932</v>
      </c>
      <c r="B300" s="55">
        <v>284</v>
      </c>
      <c r="C300" s="83">
        <f t="shared" si="28"/>
        <v>114949.17999999998</v>
      </c>
      <c r="D300" s="95">
        <f t="shared" si="29"/>
        <v>373.58</v>
      </c>
      <c r="E300" s="95">
        <f t="shared" si="30"/>
        <v>660.98</v>
      </c>
      <c r="F300" s="95">
        <f t="shared" si="32"/>
        <v>1034.56</v>
      </c>
      <c r="G300" s="95">
        <f t="shared" si="31"/>
        <v>114288.19999999998</v>
      </c>
    </row>
    <row r="301" spans="1:7" x14ac:dyDescent="0.25">
      <c r="A301" s="94">
        <f t="shared" si="33"/>
        <v>52963</v>
      </c>
      <c r="B301" s="55">
        <v>285</v>
      </c>
      <c r="C301" s="83">
        <f t="shared" si="28"/>
        <v>114288.19999999998</v>
      </c>
      <c r="D301" s="95">
        <f t="shared" si="29"/>
        <v>371.44</v>
      </c>
      <c r="E301" s="95">
        <f t="shared" si="30"/>
        <v>663.11999999999989</v>
      </c>
      <c r="F301" s="95">
        <f t="shared" si="32"/>
        <v>1034.56</v>
      </c>
      <c r="G301" s="95">
        <f t="shared" si="31"/>
        <v>113625.07999999999</v>
      </c>
    </row>
    <row r="302" spans="1:7" x14ac:dyDescent="0.25">
      <c r="A302" s="94">
        <f t="shared" si="33"/>
        <v>52994</v>
      </c>
      <c r="B302" s="55">
        <v>286</v>
      </c>
      <c r="C302" s="83">
        <f t="shared" si="28"/>
        <v>113625.07999999999</v>
      </c>
      <c r="D302" s="95">
        <f t="shared" si="29"/>
        <v>369.28</v>
      </c>
      <c r="E302" s="95">
        <f t="shared" si="30"/>
        <v>665.28</v>
      </c>
      <c r="F302" s="95">
        <f t="shared" si="32"/>
        <v>1034.56</v>
      </c>
      <c r="G302" s="95">
        <f t="shared" si="31"/>
        <v>112959.79999999999</v>
      </c>
    </row>
    <row r="303" spans="1:7" x14ac:dyDescent="0.25">
      <c r="A303" s="94">
        <f t="shared" si="33"/>
        <v>53022</v>
      </c>
      <c r="B303" s="55">
        <v>287</v>
      </c>
      <c r="C303" s="83">
        <f t="shared" si="28"/>
        <v>112959.79999999999</v>
      </c>
      <c r="D303" s="95">
        <f t="shared" si="29"/>
        <v>367.12</v>
      </c>
      <c r="E303" s="95">
        <f t="shared" si="30"/>
        <v>667.43999999999994</v>
      </c>
      <c r="F303" s="95">
        <f t="shared" si="32"/>
        <v>1034.56</v>
      </c>
      <c r="G303" s="95">
        <f t="shared" si="31"/>
        <v>112292.35999999999</v>
      </c>
    </row>
    <row r="304" spans="1:7" x14ac:dyDescent="0.25">
      <c r="A304" s="94">
        <f t="shared" si="33"/>
        <v>53053</v>
      </c>
      <c r="B304" s="55">
        <v>288</v>
      </c>
      <c r="C304" s="83">
        <f t="shared" si="28"/>
        <v>112292.35999999999</v>
      </c>
      <c r="D304" s="95">
        <f t="shared" si="29"/>
        <v>364.95</v>
      </c>
      <c r="E304" s="95">
        <f t="shared" si="30"/>
        <v>669.6099999999999</v>
      </c>
      <c r="F304" s="95">
        <f t="shared" si="32"/>
        <v>1034.56</v>
      </c>
      <c r="G304" s="95">
        <f t="shared" si="31"/>
        <v>111622.74999999999</v>
      </c>
    </row>
    <row r="305" spans="1:7" x14ac:dyDescent="0.25">
      <c r="A305" s="94">
        <f t="shared" si="33"/>
        <v>53083</v>
      </c>
      <c r="B305" s="55">
        <v>289</v>
      </c>
      <c r="C305" s="83">
        <f t="shared" si="28"/>
        <v>111622.74999999999</v>
      </c>
      <c r="D305" s="95">
        <f t="shared" si="29"/>
        <v>362.77</v>
      </c>
      <c r="E305" s="95">
        <f t="shared" si="30"/>
        <v>671.79</v>
      </c>
      <c r="F305" s="95">
        <f t="shared" si="32"/>
        <v>1034.56</v>
      </c>
      <c r="G305" s="95">
        <f t="shared" si="31"/>
        <v>110950.95999999999</v>
      </c>
    </row>
    <row r="306" spans="1:7" x14ac:dyDescent="0.25">
      <c r="A306" s="94">
        <f t="shared" si="33"/>
        <v>53114</v>
      </c>
      <c r="B306" s="55">
        <v>290</v>
      </c>
      <c r="C306" s="83">
        <f t="shared" si="28"/>
        <v>110950.95999999999</v>
      </c>
      <c r="D306" s="95">
        <f t="shared" si="29"/>
        <v>360.59</v>
      </c>
      <c r="E306" s="95">
        <f t="shared" si="30"/>
        <v>673.97</v>
      </c>
      <c r="F306" s="95">
        <f t="shared" si="32"/>
        <v>1034.56</v>
      </c>
      <c r="G306" s="95">
        <f t="shared" si="31"/>
        <v>110276.98999999999</v>
      </c>
    </row>
    <row r="307" spans="1:7" x14ac:dyDescent="0.25">
      <c r="A307" s="94">
        <f t="shared" si="33"/>
        <v>53144</v>
      </c>
      <c r="B307" s="55">
        <v>291</v>
      </c>
      <c r="C307" s="83">
        <f t="shared" si="28"/>
        <v>110276.98999999999</v>
      </c>
      <c r="D307" s="95">
        <f t="shared" si="29"/>
        <v>358.4</v>
      </c>
      <c r="E307" s="95">
        <f t="shared" si="30"/>
        <v>676.16</v>
      </c>
      <c r="F307" s="95">
        <f t="shared" si="32"/>
        <v>1034.56</v>
      </c>
      <c r="G307" s="95">
        <f t="shared" si="31"/>
        <v>109600.82999999999</v>
      </c>
    </row>
    <row r="308" spans="1:7" x14ac:dyDescent="0.25">
      <c r="A308" s="94">
        <f t="shared" si="33"/>
        <v>53175</v>
      </c>
      <c r="B308" s="55">
        <v>292</v>
      </c>
      <c r="C308" s="83">
        <f t="shared" si="28"/>
        <v>109600.82999999999</v>
      </c>
      <c r="D308" s="95">
        <f t="shared" si="29"/>
        <v>356.2</v>
      </c>
      <c r="E308" s="95">
        <f t="shared" si="30"/>
        <v>678.3599999999999</v>
      </c>
      <c r="F308" s="95">
        <f t="shared" si="32"/>
        <v>1034.56</v>
      </c>
      <c r="G308" s="95">
        <f t="shared" si="31"/>
        <v>108922.46999999999</v>
      </c>
    </row>
    <row r="309" spans="1:7" x14ac:dyDescent="0.25">
      <c r="A309" s="94">
        <f t="shared" si="33"/>
        <v>53206</v>
      </c>
      <c r="B309" s="55">
        <v>293</v>
      </c>
      <c r="C309" s="83">
        <f t="shared" si="28"/>
        <v>108922.46999999999</v>
      </c>
      <c r="D309" s="95">
        <f t="shared" si="29"/>
        <v>354</v>
      </c>
      <c r="E309" s="95">
        <f t="shared" si="30"/>
        <v>680.56</v>
      </c>
      <c r="F309" s="95">
        <f t="shared" si="32"/>
        <v>1034.56</v>
      </c>
      <c r="G309" s="95">
        <f t="shared" si="31"/>
        <v>108241.90999999999</v>
      </c>
    </row>
    <row r="310" spans="1:7" x14ac:dyDescent="0.25">
      <c r="A310" s="94">
        <f t="shared" si="33"/>
        <v>53236</v>
      </c>
      <c r="B310" s="55">
        <v>294</v>
      </c>
      <c r="C310" s="83">
        <f t="shared" si="28"/>
        <v>108241.90999999999</v>
      </c>
      <c r="D310" s="95">
        <f t="shared" si="29"/>
        <v>351.79</v>
      </c>
      <c r="E310" s="95">
        <f t="shared" si="30"/>
        <v>682.77</v>
      </c>
      <c r="F310" s="95">
        <f t="shared" si="32"/>
        <v>1034.56</v>
      </c>
      <c r="G310" s="95">
        <f t="shared" si="31"/>
        <v>107559.13999999998</v>
      </c>
    </row>
    <row r="311" spans="1:7" x14ac:dyDescent="0.25">
      <c r="A311" s="94">
        <f t="shared" si="33"/>
        <v>53267</v>
      </c>
      <c r="B311" s="55">
        <v>295</v>
      </c>
      <c r="C311" s="83">
        <f t="shared" si="28"/>
        <v>107559.13999999998</v>
      </c>
      <c r="D311" s="95">
        <f t="shared" si="29"/>
        <v>349.57</v>
      </c>
      <c r="E311" s="95">
        <f t="shared" si="30"/>
        <v>684.99</v>
      </c>
      <c r="F311" s="95">
        <f t="shared" si="32"/>
        <v>1034.56</v>
      </c>
      <c r="G311" s="95">
        <f t="shared" si="31"/>
        <v>106874.14999999998</v>
      </c>
    </row>
    <row r="312" spans="1:7" x14ac:dyDescent="0.25">
      <c r="A312" s="94">
        <f t="shared" si="33"/>
        <v>53297</v>
      </c>
      <c r="B312" s="55">
        <v>296</v>
      </c>
      <c r="C312" s="83">
        <f t="shared" si="28"/>
        <v>106874.14999999998</v>
      </c>
      <c r="D312" s="95">
        <f t="shared" si="29"/>
        <v>347.34</v>
      </c>
      <c r="E312" s="95">
        <f t="shared" si="30"/>
        <v>687.22</v>
      </c>
      <c r="F312" s="95">
        <f t="shared" si="32"/>
        <v>1034.56</v>
      </c>
      <c r="G312" s="95">
        <f t="shared" si="31"/>
        <v>106186.92999999998</v>
      </c>
    </row>
    <row r="313" spans="1:7" x14ac:dyDescent="0.25">
      <c r="A313" s="94">
        <f t="shared" si="33"/>
        <v>53328</v>
      </c>
      <c r="B313" s="55">
        <v>297</v>
      </c>
      <c r="C313" s="83">
        <f t="shared" si="28"/>
        <v>106186.92999999998</v>
      </c>
      <c r="D313" s="95">
        <f t="shared" si="29"/>
        <v>345.11</v>
      </c>
      <c r="E313" s="95">
        <f t="shared" si="30"/>
        <v>689.44999999999993</v>
      </c>
      <c r="F313" s="95">
        <f t="shared" si="32"/>
        <v>1034.56</v>
      </c>
      <c r="G313" s="95">
        <f t="shared" si="31"/>
        <v>105497.47999999998</v>
      </c>
    </row>
    <row r="314" spans="1:7" x14ac:dyDescent="0.25">
      <c r="A314" s="94">
        <f t="shared" si="33"/>
        <v>53359</v>
      </c>
      <c r="B314" s="55">
        <v>298</v>
      </c>
      <c r="C314" s="83">
        <f t="shared" si="28"/>
        <v>105497.47999999998</v>
      </c>
      <c r="D314" s="95">
        <f t="shared" si="29"/>
        <v>342.87</v>
      </c>
      <c r="E314" s="95">
        <f t="shared" si="30"/>
        <v>691.68999999999994</v>
      </c>
      <c r="F314" s="95">
        <f t="shared" si="32"/>
        <v>1034.56</v>
      </c>
      <c r="G314" s="95">
        <f t="shared" si="31"/>
        <v>104805.78999999998</v>
      </c>
    </row>
    <row r="315" spans="1:7" x14ac:dyDescent="0.25">
      <c r="A315" s="94">
        <f t="shared" si="33"/>
        <v>53387</v>
      </c>
      <c r="B315" s="55">
        <v>299</v>
      </c>
      <c r="C315" s="83">
        <f t="shared" si="28"/>
        <v>104805.78999999998</v>
      </c>
      <c r="D315" s="95">
        <f t="shared" si="29"/>
        <v>340.62</v>
      </c>
      <c r="E315" s="95">
        <f t="shared" si="30"/>
        <v>693.93999999999994</v>
      </c>
      <c r="F315" s="95">
        <f t="shared" si="32"/>
        <v>1034.56</v>
      </c>
      <c r="G315" s="95">
        <f t="shared" si="31"/>
        <v>104111.84999999998</v>
      </c>
    </row>
    <row r="316" spans="1:7" x14ac:dyDescent="0.25">
      <c r="A316" s="94">
        <f t="shared" si="33"/>
        <v>53418</v>
      </c>
      <c r="B316" s="55">
        <v>300</v>
      </c>
      <c r="C316" s="83">
        <f t="shared" si="28"/>
        <v>104111.84999999998</v>
      </c>
      <c r="D316" s="95">
        <f t="shared" si="29"/>
        <v>338.36</v>
      </c>
      <c r="E316" s="95">
        <f t="shared" si="30"/>
        <v>696.19999999999993</v>
      </c>
      <c r="F316" s="95">
        <f t="shared" si="32"/>
        <v>1034.56</v>
      </c>
      <c r="G316" s="95">
        <f t="shared" si="31"/>
        <v>103415.64999999998</v>
      </c>
    </row>
    <row r="317" spans="1:7" x14ac:dyDescent="0.25">
      <c r="A317" s="94">
        <f t="shared" si="33"/>
        <v>53448</v>
      </c>
      <c r="B317" s="55">
        <v>301</v>
      </c>
      <c r="C317" s="83">
        <f t="shared" si="28"/>
        <v>103415.64999999998</v>
      </c>
      <c r="D317" s="95">
        <f t="shared" si="29"/>
        <v>336.1</v>
      </c>
      <c r="E317" s="95">
        <f t="shared" si="30"/>
        <v>698.45999999999992</v>
      </c>
      <c r="F317" s="95">
        <f t="shared" si="32"/>
        <v>1034.56</v>
      </c>
      <c r="G317" s="95">
        <f t="shared" si="31"/>
        <v>102717.18999999997</v>
      </c>
    </row>
    <row r="318" spans="1:7" x14ac:dyDescent="0.25">
      <c r="A318" s="94">
        <f t="shared" si="33"/>
        <v>53479</v>
      </c>
      <c r="B318" s="55">
        <v>302</v>
      </c>
      <c r="C318" s="83">
        <f t="shared" si="28"/>
        <v>102717.18999999997</v>
      </c>
      <c r="D318" s="95">
        <f t="shared" si="29"/>
        <v>333.83</v>
      </c>
      <c r="E318" s="95">
        <f t="shared" si="30"/>
        <v>700.73</v>
      </c>
      <c r="F318" s="95">
        <f t="shared" si="32"/>
        <v>1034.56</v>
      </c>
      <c r="G318" s="95">
        <f t="shared" si="31"/>
        <v>102016.45999999998</v>
      </c>
    </row>
    <row r="319" spans="1:7" x14ac:dyDescent="0.25">
      <c r="A319" s="94">
        <f t="shared" si="33"/>
        <v>53509</v>
      </c>
      <c r="B319" s="55">
        <v>303</v>
      </c>
      <c r="C319" s="83">
        <f t="shared" si="28"/>
        <v>102016.45999999998</v>
      </c>
      <c r="D319" s="95">
        <f t="shared" si="29"/>
        <v>331.55</v>
      </c>
      <c r="E319" s="95">
        <f t="shared" si="30"/>
        <v>703.01</v>
      </c>
      <c r="F319" s="95">
        <f t="shared" si="32"/>
        <v>1034.56</v>
      </c>
      <c r="G319" s="95">
        <f t="shared" si="31"/>
        <v>101313.44999999998</v>
      </c>
    </row>
    <row r="320" spans="1:7" x14ac:dyDescent="0.25">
      <c r="A320" s="94">
        <f t="shared" si="33"/>
        <v>53540</v>
      </c>
      <c r="B320" s="55">
        <v>304</v>
      </c>
      <c r="C320" s="83">
        <f t="shared" si="28"/>
        <v>101313.44999999998</v>
      </c>
      <c r="D320" s="95">
        <f t="shared" si="29"/>
        <v>329.27</v>
      </c>
      <c r="E320" s="95">
        <f t="shared" si="30"/>
        <v>705.29</v>
      </c>
      <c r="F320" s="95">
        <f t="shared" si="32"/>
        <v>1034.56</v>
      </c>
      <c r="G320" s="95">
        <f t="shared" si="31"/>
        <v>100608.15999999999</v>
      </c>
    </row>
    <row r="321" spans="1:7" x14ac:dyDescent="0.25">
      <c r="A321" s="94">
        <f t="shared" si="33"/>
        <v>53571</v>
      </c>
      <c r="B321" s="55">
        <v>305</v>
      </c>
      <c r="C321" s="83">
        <f t="shared" si="28"/>
        <v>100608.15999999999</v>
      </c>
      <c r="D321" s="95">
        <f t="shared" si="29"/>
        <v>326.98</v>
      </c>
      <c r="E321" s="95">
        <f t="shared" si="30"/>
        <v>707.57999999999993</v>
      </c>
      <c r="F321" s="95">
        <f t="shared" si="32"/>
        <v>1034.56</v>
      </c>
      <c r="G321" s="95">
        <f t="shared" si="31"/>
        <v>99900.579999999987</v>
      </c>
    </row>
    <row r="322" spans="1:7" x14ac:dyDescent="0.25">
      <c r="A322" s="94">
        <f t="shared" si="33"/>
        <v>53601</v>
      </c>
      <c r="B322" s="55">
        <v>306</v>
      </c>
      <c r="C322" s="83">
        <f t="shared" si="28"/>
        <v>99900.579999999987</v>
      </c>
      <c r="D322" s="95">
        <f t="shared" si="29"/>
        <v>324.68</v>
      </c>
      <c r="E322" s="95">
        <f t="shared" si="30"/>
        <v>709.87999999999988</v>
      </c>
      <c r="F322" s="95">
        <f t="shared" si="32"/>
        <v>1034.56</v>
      </c>
      <c r="G322" s="95">
        <f t="shared" si="31"/>
        <v>99190.699999999983</v>
      </c>
    </row>
    <row r="323" spans="1:7" x14ac:dyDescent="0.25">
      <c r="A323" s="94">
        <f t="shared" si="33"/>
        <v>53632</v>
      </c>
      <c r="B323" s="55">
        <v>307</v>
      </c>
      <c r="C323" s="83">
        <f t="shared" si="28"/>
        <v>99190.699999999983</v>
      </c>
      <c r="D323" s="95">
        <f t="shared" si="29"/>
        <v>322.37</v>
      </c>
      <c r="E323" s="95">
        <f t="shared" si="30"/>
        <v>712.18999999999994</v>
      </c>
      <c r="F323" s="95">
        <f t="shared" si="32"/>
        <v>1034.56</v>
      </c>
      <c r="G323" s="95">
        <f t="shared" si="31"/>
        <v>98478.50999999998</v>
      </c>
    </row>
    <row r="324" spans="1:7" x14ac:dyDescent="0.25">
      <c r="A324" s="94">
        <f t="shared" si="33"/>
        <v>53662</v>
      </c>
      <c r="B324" s="55">
        <v>308</v>
      </c>
      <c r="C324" s="83">
        <f t="shared" si="28"/>
        <v>98478.50999999998</v>
      </c>
      <c r="D324" s="95">
        <f t="shared" si="29"/>
        <v>320.06</v>
      </c>
      <c r="E324" s="95">
        <f t="shared" si="30"/>
        <v>714.5</v>
      </c>
      <c r="F324" s="95">
        <f t="shared" si="32"/>
        <v>1034.56</v>
      </c>
      <c r="G324" s="95">
        <f t="shared" si="31"/>
        <v>97764.00999999998</v>
      </c>
    </row>
    <row r="325" spans="1:7" x14ac:dyDescent="0.25">
      <c r="A325" s="94">
        <f t="shared" si="33"/>
        <v>53693</v>
      </c>
      <c r="B325" s="55">
        <v>309</v>
      </c>
      <c r="C325" s="83">
        <f t="shared" si="28"/>
        <v>97764.00999999998</v>
      </c>
      <c r="D325" s="95">
        <f t="shared" si="29"/>
        <v>317.73</v>
      </c>
      <c r="E325" s="95">
        <f t="shared" si="30"/>
        <v>716.82999999999993</v>
      </c>
      <c r="F325" s="95">
        <f t="shared" si="32"/>
        <v>1034.56</v>
      </c>
      <c r="G325" s="95">
        <f t="shared" si="31"/>
        <v>97047.179999999978</v>
      </c>
    </row>
    <row r="326" spans="1:7" x14ac:dyDescent="0.25">
      <c r="A326" s="94">
        <f t="shared" si="33"/>
        <v>53724</v>
      </c>
      <c r="B326" s="55">
        <v>310</v>
      </c>
      <c r="C326" s="83">
        <f t="shared" si="28"/>
        <v>97047.179999999978</v>
      </c>
      <c r="D326" s="95">
        <f t="shared" si="29"/>
        <v>315.39999999999998</v>
      </c>
      <c r="E326" s="95">
        <f t="shared" si="30"/>
        <v>719.16</v>
      </c>
      <c r="F326" s="95">
        <f t="shared" si="32"/>
        <v>1034.56</v>
      </c>
      <c r="G326" s="95">
        <f t="shared" si="31"/>
        <v>96328.019999999975</v>
      </c>
    </row>
    <row r="327" spans="1:7" x14ac:dyDescent="0.25">
      <c r="A327" s="94">
        <f t="shared" si="33"/>
        <v>53752</v>
      </c>
      <c r="B327" s="55">
        <v>311</v>
      </c>
      <c r="C327" s="83">
        <f t="shared" si="28"/>
        <v>96328.019999999975</v>
      </c>
      <c r="D327" s="95">
        <f t="shared" si="29"/>
        <v>313.07</v>
      </c>
      <c r="E327" s="95">
        <f t="shared" si="30"/>
        <v>721.49</v>
      </c>
      <c r="F327" s="95">
        <f t="shared" si="32"/>
        <v>1034.56</v>
      </c>
      <c r="G327" s="95">
        <f t="shared" si="31"/>
        <v>95606.52999999997</v>
      </c>
    </row>
    <row r="328" spans="1:7" x14ac:dyDescent="0.25">
      <c r="A328" s="94">
        <f t="shared" si="33"/>
        <v>53783</v>
      </c>
      <c r="B328" s="55">
        <v>312</v>
      </c>
      <c r="C328" s="83">
        <f t="shared" si="28"/>
        <v>95606.52999999997</v>
      </c>
      <c r="D328" s="95">
        <f t="shared" si="29"/>
        <v>310.72000000000003</v>
      </c>
      <c r="E328" s="95">
        <f t="shared" si="30"/>
        <v>723.83999999999992</v>
      </c>
      <c r="F328" s="95">
        <f t="shared" si="32"/>
        <v>1034.56</v>
      </c>
      <c r="G328" s="95">
        <f t="shared" si="31"/>
        <v>94882.689999999973</v>
      </c>
    </row>
    <row r="329" spans="1:7" x14ac:dyDescent="0.25">
      <c r="A329" s="94">
        <f t="shared" si="33"/>
        <v>53813</v>
      </c>
      <c r="B329" s="55">
        <v>313</v>
      </c>
      <c r="C329" s="83">
        <f t="shared" ref="C329:C376" si="34">G328</f>
        <v>94882.689999999973</v>
      </c>
      <c r="D329" s="95">
        <f t="shared" ref="D329:D376" si="35">ROUND(C329*$E$13/12,2)</f>
        <v>308.37</v>
      </c>
      <c r="E329" s="95">
        <f t="shared" ref="E329:E376" si="36">F329-D329</f>
        <v>726.18999999999994</v>
      </c>
      <c r="F329" s="95">
        <f t="shared" si="32"/>
        <v>1034.56</v>
      </c>
      <c r="G329" s="95">
        <f t="shared" ref="G329:G376" si="37">C329-E329</f>
        <v>94156.499999999971</v>
      </c>
    </row>
    <row r="330" spans="1:7" x14ac:dyDescent="0.25">
      <c r="A330" s="94">
        <f t="shared" si="33"/>
        <v>53844</v>
      </c>
      <c r="B330" s="55">
        <v>314</v>
      </c>
      <c r="C330" s="83">
        <f t="shared" si="34"/>
        <v>94156.499999999971</v>
      </c>
      <c r="D330" s="95">
        <f t="shared" si="35"/>
        <v>306.01</v>
      </c>
      <c r="E330" s="95">
        <f t="shared" si="36"/>
        <v>728.55</v>
      </c>
      <c r="F330" s="95">
        <f t="shared" si="32"/>
        <v>1034.56</v>
      </c>
      <c r="G330" s="95">
        <f t="shared" si="37"/>
        <v>93427.949999999968</v>
      </c>
    </row>
    <row r="331" spans="1:7" x14ac:dyDescent="0.25">
      <c r="A331" s="94">
        <f t="shared" si="33"/>
        <v>53874</v>
      </c>
      <c r="B331" s="55">
        <v>315</v>
      </c>
      <c r="C331" s="83">
        <f t="shared" si="34"/>
        <v>93427.949999999968</v>
      </c>
      <c r="D331" s="95">
        <f t="shared" si="35"/>
        <v>303.64</v>
      </c>
      <c r="E331" s="95">
        <f t="shared" si="36"/>
        <v>730.92</v>
      </c>
      <c r="F331" s="95">
        <f t="shared" si="32"/>
        <v>1034.56</v>
      </c>
      <c r="G331" s="95">
        <f t="shared" si="37"/>
        <v>92697.02999999997</v>
      </c>
    </row>
    <row r="332" spans="1:7" x14ac:dyDescent="0.25">
      <c r="A332" s="94">
        <f t="shared" si="33"/>
        <v>53905</v>
      </c>
      <c r="B332" s="55">
        <v>316</v>
      </c>
      <c r="C332" s="83">
        <f t="shared" si="34"/>
        <v>92697.02999999997</v>
      </c>
      <c r="D332" s="95">
        <f t="shared" si="35"/>
        <v>301.27</v>
      </c>
      <c r="E332" s="95">
        <f t="shared" si="36"/>
        <v>733.29</v>
      </c>
      <c r="F332" s="95">
        <f t="shared" si="32"/>
        <v>1034.56</v>
      </c>
      <c r="G332" s="95">
        <f t="shared" si="37"/>
        <v>91963.739999999976</v>
      </c>
    </row>
    <row r="333" spans="1:7" x14ac:dyDescent="0.25">
      <c r="A333" s="94">
        <f t="shared" si="33"/>
        <v>53936</v>
      </c>
      <c r="B333" s="55">
        <v>317</v>
      </c>
      <c r="C333" s="83">
        <f t="shared" si="34"/>
        <v>91963.739999999976</v>
      </c>
      <c r="D333" s="95">
        <f t="shared" si="35"/>
        <v>298.88</v>
      </c>
      <c r="E333" s="95">
        <f t="shared" si="36"/>
        <v>735.68</v>
      </c>
      <c r="F333" s="95">
        <f t="shared" si="32"/>
        <v>1034.56</v>
      </c>
      <c r="G333" s="95">
        <f t="shared" si="37"/>
        <v>91228.059999999983</v>
      </c>
    </row>
    <row r="334" spans="1:7" x14ac:dyDescent="0.25">
      <c r="A334" s="94">
        <f t="shared" si="33"/>
        <v>53966</v>
      </c>
      <c r="B334" s="55">
        <v>318</v>
      </c>
      <c r="C334" s="83">
        <f t="shared" si="34"/>
        <v>91228.059999999983</v>
      </c>
      <c r="D334" s="95">
        <f t="shared" si="35"/>
        <v>296.49</v>
      </c>
      <c r="E334" s="95">
        <f t="shared" si="36"/>
        <v>738.06999999999994</v>
      </c>
      <c r="F334" s="95">
        <f t="shared" si="32"/>
        <v>1034.56</v>
      </c>
      <c r="G334" s="95">
        <f t="shared" si="37"/>
        <v>90489.989999999976</v>
      </c>
    </row>
    <row r="335" spans="1:7" x14ac:dyDescent="0.25">
      <c r="A335" s="94">
        <f t="shared" si="33"/>
        <v>53997</v>
      </c>
      <c r="B335" s="55">
        <v>319</v>
      </c>
      <c r="C335" s="83">
        <f t="shared" si="34"/>
        <v>90489.989999999976</v>
      </c>
      <c r="D335" s="95">
        <f t="shared" si="35"/>
        <v>294.08999999999997</v>
      </c>
      <c r="E335" s="95">
        <f t="shared" si="36"/>
        <v>740.47</v>
      </c>
      <c r="F335" s="95">
        <f t="shared" si="32"/>
        <v>1034.56</v>
      </c>
      <c r="G335" s="95">
        <f t="shared" si="37"/>
        <v>89749.519999999975</v>
      </c>
    </row>
    <row r="336" spans="1:7" x14ac:dyDescent="0.25">
      <c r="A336" s="94">
        <f t="shared" si="33"/>
        <v>54027</v>
      </c>
      <c r="B336" s="55">
        <v>320</v>
      </c>
      <c r="C336" s="83">
        <f t="shared" si="34"/>
        <v>89749.519999999975</v>
      </c>
      <c r="D336" s="95">
        <f t="shared" si="35"/>
        <v>291.69</v>
      </c>
      <c r="E336" s="95">
        <f t="shared" si="36"/>
        <v>742.86999999999989</v>
      </c>
      <c r="F336" s="95">
        <f t="shared" si="32"/>
        <v>1034.56</v>
      </c>
      <c r="G336" s="95">
        <f t="shared" si="37"/>
        <v>89006.64999999998</v>
      </c>
    </row>
    <row r="337" spans="1:7" x14ac:dyDescent="0.25">
      <c r="A337" s="94">
        <f t="shared" si="33"/>
        <v>54058</v>
      </c>
      <c r="B337" s="55">
        <v>321</v>
      </c>
      <c r="C337" s="83">
        <f t="shared" si="34"/>
        <v>89006.64999999998</v>
      </c>
      <c r="D337" s="95">
        <f t="shared" si="35"/>
        <v>289.27</v>
      </c>
      <c r="E337" s="95">
        <f t="shared" si="36"/>
        <v>745.29</v>
      </c>
      <c r="F337" s="95">
        <f t="shared" si="32"/>
        <v>1034.56</v>
      </c>
      <c r="G337" s="95">
        <f t="shared" si="37"/>
        <v>88261.359999999986</v>
      </c>
    </row>
    <row r="338" spans="1:7" x14ac:dyDescent="0.25">
      <c r="A338" s="94">
        <f t="shared" si="33"/>
        <v>54089</v>
      </c>
      <c r="B338" s="55">
        <v>322</v>
      </c>
      <c r="C338" s="83">
        <f t="shared" si="34"/>
        <v>88261.359999999986</v>
      </c>
      <c r="D338" s="95">
        <f t="shared" si="35"/>
        <v>286.85000000000002</v>
      </c>
      <c r="E338" s="95">
        <f t="shared" si="36"/>
        <v>747.70999999999992</v>
      </c>
      <c r="F338" s="95">
        <f t="shared" si="32"/>
        <v>1034.56</v>
      </c>
      <c r="G338" s="95">
        <f t="shared" si="37"/>
        <v>87513.64999999998</v>
      </c>
    </row>
    <row r="339" spans="1:7" x14ac:dyDescent="0.25">
      <c r="A339" s="94">
        <f t="shared" si="33"/>
        <v>54118</v>
      </c>
      <c r="B339" s="55">
        <v>323</v>
      </c>
      <c r="C339" s="83">
        <f t="shared" si="34"/>
        <v>87513.64999999998</v>
      </c>
      <c r="D339" s="95">
        <f t="shared" si="35"/>
        <v>284.42</v>
      </c>
      <c r="E339" s="95">
        <f t="shared" si="36"/>
        <v>750.13999999999987</v>
      </c>
      <c r="F339" s="95">
        <f t="shared" ref="F339:F376" si="38">F338</f>
        <v>1034.56</v>
      </c>
      <c r="G339" s="95">
        <f t="shared" si="37"/>
        <v>86763.50999999998</v>
      </c>
    </row>
    <row r="340" spans="1:7" x14ac:dyDescent="0.25">
      <c r="A340" s="94">
        <f t="shared" ref="A340:A376" si="39">EDATE(A339,1)</f>
        <v>54149</v>
      </c>
      <c r="B340" s="55">
        <v>324</v>
      </c>
      <c r="C340" s="83">
        <f t="shared" si="34"/>
        <v>86763.50999999998</v>
      </c>
      <c r="D340" s="95">
        <f t="shared" si="35"/>
        <v>281.98</v>
      </c>
      <c r="E340" s="95">
        <f t="shared" si="36"/>
        <v>752.57999999999993</v>
      </c>
      <c r="F340" s="95">
        <f t="shared" si="38"/>
        <v>1034.56</v>
      </c>
      <c r="G340" s="95">
        <f t="shared" si="37"/>
        <v>86010.929999999978</v>
      </c>
    </row>
    <row r="341" spans="1:7" x14ac:dyDescent="0.25">
      <c r="A341" s="94">
        <f t="shared" si="39"/>
        <v>54179</v>
      </c>
      <c r="B341" s="55">
        <v>325</v>
      </c>
      <c r="C341" s="83">
        <f t="shared" si="34"/>
        <v>86010.929999999978</v>
      </c>
      <c r="D341" s="95">
        <f t="shared" si="35"/>
        <v>279.54000000000002</v>
      </c>
      <c r="E341" s="95">
        <f t="shared" si="36"/>
        <v>755.02</v>
      </c>
      <c r="F341" s="95">
        <f t="shared" si="38"/>
        <v>1034.56</v>
      </c>
      <c r="G341" s="95">
        <f t="shared" si="37"/>
        <v>85255.909999999974</v>
      </c>
    </row>
    <row r="342" spans="1:7" x14ac:dyDescent="0.25">
      <c r="A342" s="94">
        <f t="shared" si="39"/>
        <v>54210</v>
      </c>
      <c r="B342" s="55">
        <v>326</v>
      </c>
      <c r="C342" s="83">
        <f t="shared" si="34"/>
        <v>85255.909999999974</v>
      </c>
      <c r="D342" s="95">
        <f t="shared" si="35"/>
        <v>277.08</v>
      </c>
      <c r="E342" s="95">
        <f t="shared" si="36"/>
        <v>757.48</v>
      </c>
      <c r="F342" s="95">
        <f t="shared" si="38"/>
        <v>1034.56</v>
      </c>
      <c r="G342" s="95">
        <f t="shared" si="37"/>
        <v>84498.429999999978</v>
      </c>
    </row>
    <row r="343" spans="1:7" x14ac:dyDescent="0.25">
      <c r="A343" s="94">
        <f t="shared" si="39"/>
        <v>54240</v>
      </c>
      <c r="B343" s="55">
        <v>327</v>
      </c>
      <c r="C343" s="83">
        <f t="shared" si="34"/>
        <v>84498.429999999978</v>
      </c>
      <c r="D343" s="95">
        <f t="shared" si="35"/>
        <v>274.62</v>
      </c>
      <c r="E343" s="95">
        <f t="shared" si="36"/>
        <v>759.93999999999994</v>
      </c>
      <c r="F343" s="95">
        <f t="shared" si="38"/>
        <v>1034.56</v>
      </c>
      <c r="G343" s="95">
        <f t="shared" si="37"/>
        <v>83738.489999999976</v>
      </c>
    </row>
    <row r="344" spans="1:7" x14ac:dyDescent="0.25">
      <c r="A344" s="94">
        <f t="shared" si="39"/>
        <v>54271</v>
      </c>
      <c r="B344" s="55">
        <v>328</v>
      </c>
      <c r="C344" s="83">
        <f t="shared" si="34"/>
        <v>83738.489999999976</v>
      </c>
      <c r="D344" s="95">
        <f t="shared" si="35"/>
        <v>272.14999999999998</v>
      </c>
      <c r="E344" s="95">
        <f t="shared" si="36"/>
        <v>762.41</v>
      </c>
      <c r="F344" s="95">
        <f t="shared" si="38"/>
        <v>1034.56</v>
      </c>
      <c r="G344" s="95">
        <f t="shared" si="37"/>
        <v>82976.079999999973</v>
      </c>
    </row>
    <row r="345" spans="1:7" x14ac:dyDescent="0.25">
      <c r="A345" s="94">
        <f t="shared" si="39"/>
        <v>54302</v>
      </c>
      <c r="B345" s="55">
        <v>329</v>
      </c>
      <c r="C345" s="83">
        <f t="shared" si="34"/>
        <v>82976.079999999973</v>
      </c>
      <c r="D345" s="95">
        <f t="shared" si="35"/>
        <v>269.67</v>
      </c>
      <c r="E345" s="95">
        <f t="shared" si="36"/>
        <v>764.88999999999987</v>
      </c>
      <c r="F345" s="95">
        <f t="shared" si="38"/>
        <v>1034.56</v>
      </c>
      <c r="G345" s="95">
        <f t="shared" si="37"/>
        <v>82211.189999999973</v>
      </c>
    </row>
    <row r="346" spans="1:7" x14ac:dyDescent="0.25">
      <c r="A346" s="94">
        <f t="shared" si="39"/>
        <v>54332</v>
      </c>
      <c r="B346" s="55">
        <v>330</v>
      </c>
      <c r="C346" s="83">
        <f t="shared" si="34"/>
        <v>82211.189999999973</v>
      </c>
      <c r="D346" s="95">
        <f t="shared" si="35"/>
        <v>267.19</v>
      </c>
      <c r="E346" s="95">
        <f t="shared" si="36"/>
        <v>767.36999999999989</v>
      </c>
      <c r="F346" s="95">
        <f t="shared" si="38"/>
        <v>1034.56</v>
      </c>
      <c r="G346" s="95">
        <f t="shared" si="37"/>
        <v>81443.819999999978</v>
      </c>
    </row>
    <row r="347" spans="1:7" x14ac:dyDescent="0.25">
      <c r="A347" s="94">
        <f t="shared" si="39"/>
        <v>54363</v>
      </c>
      <c r="B347" s="55">
        <v>331</v>
      </c>
      <c r="C347" s="83">
        <f t="shared" si="34"/>
        <v>81443.819999999978</v>
      </c>
      <c r="D347" s="95">
        <f t="shared" si="35"/>
        <v>264.69</v>
      </c>
      <c r="E347" s="95">
        <f t="shared" si="36"/>
        <v>769.86999999999989</v>
      </c>
      <c r="F347" s="95">
        <f t="shared" si="38"/>
        <v>1034.56</v>
      </c>
      <c r="G347" s="95">
        <f t="shared" si="37"/>
        <v>80673.949999999983</v>
      </c>
    </row>
    <row r="348" spans="1:7" x14ac:dyDescent="0.25">
      <c r="A348" s="94">
        <f t="shared" si="39"/>
        <v>54393</v>
      </c>
      <c r="B348" s="55">
        <v>332</v>
      </c>
      <c r="C348" s="83">
        <f t="shared" si="34"/>
        <v>80673.949999999983</v>
      </c>
      <c r="D348" s="95">
        <f t="shared" si="35"/>
        <v>262.19</v>
      </c>
      <c r="E348" s="95">
        <f t="shared" si="36"/>
        <v>772.36999999999989</v>
      </c>
      <c r="F348" s="95">
        <f t="shared" si="38"/>
        <v>1034.56</v>
      </c>
      <c r="G348" s="95">
        <f t="shared" si="37"/>
        <v>79901.579999999987</v>
      </c>
    </row>
    <row r="349" spans="1:7" x14ac:dyDescent="0.25">
      <c r="A349" s="94">
        <f t="shared" si="39"/>
        <v>54424</v>
      </c>
      <c r="B349" s="55">
        <v>333</v>
      </c>
      <c r="C349" s="83">
        <f t="shared" si="34"/>
        <v>79901.579999999987</v>
      </c>
      <c r="D349" s="95">
        <f t="shared" si="35"/>
        <v>259.68</v>
      </c>
      <c r="E349" s="95">
        <f t="shared" si="36"/>
        <v>774.87999999999988</v>
      </c>
      <c r="F349" s="95">
        <f t="shared" si="38"/>
        <v>1034.56</v>
      </c>
      <c r="G349" s="95">
        <f t="shared" si="37"/>
        <v>79126.699999999983</v>
      </c>
    </row>
    <row r="350" spans="1:7" x14ac:dyDescent="0.25">
      <c r="A350" s="94">
        <f t="shared" si="39"/>
        <v>54455</v>
      </c>
      <c r="B350" s="55">
        <v>334</v>
      </c>
      <c r="C350" s="83">
        <f t="shared" si="34"/>
        <v>79126.699999999983</v>
      </c>
      <c r="D350" s="95">
        <f t="shared" si="35"/>
        <v>257.16000000000003</v>
      </c>
      <c r="E350" s="95">
        <f t="shared" si="36"/>
        <v>777.39999999999986</v>
      </c>
      <c r="F350" s="95">
        <f t="shared" si="38"/>
        <v>1034.56</v>
      </c>
      <c r="G350" s="95">
        <f t="shared" si="37"/>
        <v>78349.299999999988</v>
      </c>
    </row>
    <row r="351" spans="1:7" x14ac:dyDescent="0.25">
      <c r="A351" s="94">
        <f t="shared" si="39"/>
        <v>54483</v>
      </c>
      <c r="B351" s="55">
        <v>335</v>
      </c>
      <c r="C351" s="83">
        <f t="shared" si="34"/>
        <v>78349.299999999988</v>
      </c>
      <c r="D351" s="95">
        <f t="shared" si="35"/>
        <v>254.64</v>
      </c>
      <c r="E351" s="95">
        <f t="shared" si="36"/>
        <v>779.92</v>
      </c>
      <c r="F351" s="95">
        <f t="shared" si="38"/>
        <v>1034.56</v>
      </c>
      <c r="G351" s="95">
        <f t="shared" si="37"/>
        <v>77569.37999999999</v>
      </c>
    </row>
    <row r="352" spans="1:7" x14ac:dyDescent="0.25">
      <c r="A352" s="94">
        <f t="shared" si="39"/>
        <v>54514</v>
      </c>
      <c r="B352" s="55">
        <v>336</v>
      </c>
      <c r="C352" s="83">
        <f t="shared" si="34"/>
        <v>77569.37999999999</v>
      </c>
      <c r="D352" s="95">
        <f t="shared" si="35"/>
        <v>252.1</v>
      </c>
      <c r="E352" s="95">
        <f t="shared" si="36"/>
        <v>782.45999999999992</v>
      </c>
      <c r="F352" s="95">
        <f t="shared" si="38"/>
        <v>1034.56</v>
      </c>
      <c r="G352" s="95">
        <f t="shared" si="37"/>
        <v>76786.919999999984</v>
      </c>
    </row>
    <row r="353" spans="1:7" x14ac:dyDescent="0.25">
      <c r="A353" s="94">
        <f t="shared" si="39"/>
        <v>54544</v>
      </c>
      <c r="B353" s="55">
        <v>337</v>
      </c>
      <c r="C353" s="83">
        <f t="shared" si="34"/>
        <v>76786.919999999984</v>
      </c>
      <c r="D353" s="95">
        <f t="shared" si="35"/>
        <v>249.56</v>
      </c>
      <c r="E353" s="95">
        <f t="shared" si="36"/>
        <v>785</v>
      </c>
      <c r="F353" s="95">
        <f t="shared" si="38"/>
        <v>1034.56</v>
      </c>
      <c r="G353" s="95">
        <f t="shared" si="37"/>
        <v>76001.919999999984</v>
      </c>
    </row>
    <row r="354" spans="1:7" x14ac:dyDescent="0.25">
      <c r="A354" s="94">
        <f t="shared" si="39"/>
        <v>54575</v>
      </c>
      <c r="B354" s="55">
        <v>338</v>
      </c>
      <c r="C354" s="83">
        <f t="shared" si="34"/>
        <v>76001.919999999984</v>
      </c>
      <c r="D354" s="95">
        <f t="shared" si="35"/>
        <v>247.01</v>
      </c>
      <c r="E354" s="95">
        <f t="shared" si="36"/>
        <v>787.55</v>
      </c>
      <c r="F354" s="95">
        <f t="shared" si="38"/>
        <v>1034.56</v>
      </c>
      <c r="G354" s="95">
        <f t="shared" si="37"/>
        <v>75214.369999999981</v>
      </c>
    </row>
    <row r="355" spans="1:7" x14ac:dyDescent="0.25">
      <c r="A355" s="94">
        <f t="shared" si="39"/>
        <v>54605</v>
      </c>
      <c r="B355" s="55">
        <v>339</v>
      </c>
      <c r="C355" s="83">
        <f t="shared" si="34"/>
        <v>75214.369999999981</v>
      </c>
      <c r="D355" s="95">
        <f t="shared" si="35"/>
        <v>244.45</v>
      </c>
      <c r="E355" s="95">
        <f t="shared" si="36"/>
        <v>790.1099999999999</v>
      </c>
      <c r="F355" s="95">
        <f t="shared" si="38"/>
        <v>1034.56</v>
      </c>
      <c r="G355" s="95">
        <f t="shared" si="37"/>
        <v>74424.25999999998</v>
      </c>
    </row>
    <row r="356" spans="1:7" x14ac:dyDescent="0.25">
      <c r="A356" s="94">
        <f t="shared" si="39"/>
        <v>54636</v>
      </c>
      <c r="B356" s="55">
        <v>340</v>
      </c>
      <c r="C356" s="83">
        <f t="shared" si="34"/>
        <v>74424.25999999998</v>
      </c>
      <c r="D356" s="95">
        <f t="shared" si="35"/>
        <v>241.88</v>
      </c>
      <c r="E356" s="95">
        <f t="shared" si="36"/>
        <v>792.68</v>
      </c>
      <c r="F356" s="95">
        <f t="shared" si="38"/>
        <v>1034.56</v>
      </c>
      <c r="G356" s="95">
        <f t="shared" si="37"/>
        <v>73631.579999999987</v>
      </c>
    </row>
    <row r="357" spans="1:7" x14ac:dyDescent="0.25">
      <c r="A357" s="94">
        <f t="shared" si="39"/>
        <v>54667</v>
      </c>
      <c r="B357" s="55">
        <v>341</v>
      </c>
      <c r="C357" s="83">
        <f t="shared" si="34"/>
        <v>73631.579999999987</v>
      </c>
      <c r="D357" s="95">
        <f t="shared" si="35"/>
        <v>239.3</v>
      </c>
      <c r="E357" s="95">
        <f t="shared" si="36"/>
        <v>795.26</v>
      </c>
      <c r="F357" s="95">
        <f t="shared" si="38"/>
        <v>1034.56</v>
      </c>
      <c r="G357" s="95">
        <f t="shared" si="37"/>
        <v>72836.319999999992</v>
      </c>
    </row>
    <row r="358" spans="1:7" x14ac:dyDescent="0.25">
      <c r="A358" s="94">
        <f t="shared" si="39"/>
        <v>54697</v>
      </c>
      <c r="B358" s="55">
        <v>342</v>
      </c>
      <c r="C358" s="83">
        <f t="shared" si="34"/>
        <v>72836.319999999992</v>
      </c>
      <c r="D358" s="95">
        <f t="shared" si="35"/>
        <v>236.72</v>
      </c>
      <c r="E358" s="95">
        <f t="shared" si="36"/>
        <v>797.83999999999992</v>
      </c>
      <c r="F358" s="95">
        <f t="shared" si="38"/>
        <v>1034.56</v>
      </c>
      <c r="G358" s="95">
        <f t="shared" si="37"/>
        <v>72038.48</v>
      </c>
    </row>
    <row r="359" spans="1:7" x14ac:dyDescent="0.25">
      <c r="A359" s="94">
        <f t="shared" si="39"/>
        <v>54728</v>
      </c>
      <c r="B359" s="55">
        <v>343</v>
      </c>
      <c r="C359" s="83">
        <f t="shared" si="34"/>
        <v>72038.48</v>
      </c>
      <c r="D359" s="95">
        <f t="shared" si="35"/>
        <v>234.13</v>
      </c>
      <c r="E359" s="95">
        <f t="shared" si="36"/>
        <v>800.43</v>
      </c>
      <c r="F359" s="95">
        <f t="shared" si="38"/>
        <v>1034.56</v>
      </c>
      <c r="G359" s="95">
        <f t="shared" si="37"/>
        <v>71238.05</v>
      </c>
    </row>
    <row r="360" spans="1:7" x14ac:dyDescent="0.25">
      <c r="A360" s="94">
        <f t="shared" si="39"/>
        <v>54758</v>
      </c>
      <c r="B360" s="55">
        <v>344</v>
      </c>
      <c r="C360" s="83">
        <f t="shared" si="34"/>
        <v>71238.05</v>
      </c>
      <c r="D360" s="95">
        <f t="shared" si="35"/>
        <v>231.52</v>
      </c>
      <c r="E360" s="95">
        <f t="shared" si="36"/>
        <v>803.04</v>
      </c>
      <c r="F360" s="95">
        <f t="shared" si="38"/>
        <v>1034.56</v>
      </c>
      <c r="G360" s="95">
        <f t="shared" si="37"/>
        <v>70435.010000000009</v>
      </c>
    </row>
    <row r="361" spans="1:7" x14ac:dyDescent="0.25">
      <c r="A361" s="94">
        <f t="shared" si="39"/>
        <v>54789</v>
      </c>
      <c r="B361" s="55">
        <v>345</v>
      </c>
      <c r="C361" s="83">
        <f t="shared" si="34"/>
        <v>70435.010000000009</v>
      </c>
      <c r="D361" s="95">
        <f t="shared" si="35"/>
        <v>228.91</v>
      </c>
      <c r="E361" s="95">
        <f t="shared" si="36"/>
        <v>805.65</v>
      </c>
      <c r="F361" s="95">
        <f t="shared" si="38"/>
        <v>1034.56</v>
      </c>
      <c r="G361" s="95">
        <f t="shared" si="37"/>
        <v>69629.360000000015</v>
      </c>
    </row>
    <row r="362" spans="1:7" x14ac:dyDescent="0.25">
      <c r="A362" s="94">
        <f t="shared" si="39"/>
        <v>54820</v>
      </c>
      <c r="B362" s="55">
        <v>346</v>
      </c>
      <c r="C362" s="83">
        <f t="shared" si="34"/>
        <v>69629.360000000015</v>
      </c>
      <c r="D362" s="95">
        <f t="shared" si="35"/>
        <v>226.3</v>
      </c>
      <c r="E362" s="95">
        <f t="shared" si="36"/>
        <v>808.26</v>
      </c>
      <c r="F362" s="95">
        <f t="shared" si="38"/>
        <v>1034.56</v>
      </c>
      <c r="G362" s="95">
        <f t="shared" si="37"/>
        <v>68821.10000000002</v>
      </c>
    </row>
    <row r="363" spans="1:7" x14ac:dyDescent="0.25">
      <c r="A363" s="94">
        <f t="shared" si="39"/>
        <v>54848</v>
      </c>
      <c r="B363" s="55">
        <v>347</v>
      </c>
      <c r="C363" s="83">
        <f t="shared" si="34"/>
        <v>68821.10000000002</v>
      </c>
      <c r="D363" s="95">
        <f t="shared" si="35"/>
        <v>223.67</v>
      </c>
      <c r="E363" s="95">
        <f t="shared" si="36"/>
        <v>810.89</v>
      </c>
      <c r="F363" s="95">
        <f t="shared" si="38"/>
        <v>1034.56</v>
      </c>
      <c r="G363" s="95">
        <f t="shared" si="37"/>
        <v>68010.210000000021</v>
      </c>
    </row>
    <row r="364" spans="1:7" x14ac:dyDescent="0.25">
      <c r="A364" s="94">
        <f t="shared" si="39"/>
        <v>54879</v>
      </c>
      <c r="B364" s="55">
        <v>348</v>
      </c>
      <c r="C364" s="83">
        <f t="shared" si="34"/>
        <v>68010.210000000021</v>
      </c>
      <c r="D364" s="95">
        <f t="shared" si="35"/>
        <v>221.03</v>
      </c>
      <c r="E364" s="95">
        <f t="shared" si="36"/>
        <v>813.53</v>
      </c>
      <c r="F364" s="95">
        <f t="shared" si="38"/>
        <v>1034.56</v>
      </c>
      <c r="G364" s="95">
        <f t="shared" si="37"/>
        <v>67196.680000000022</v>
      </c>
    </row>
    <row r="365" spans="1:7" x14ac:dyDescent="0.25">
      <c r="A365" s="94">
        <f t="shared" si="39"/>
        <v>54909</v>
      </c>
      <c r="B365" s="55">
        <v>349</v>
      </c>
      <c r="C365" s="83">
        <f t="shared" si="34"/>
        <v>67196.680000000022</v>
      </c>
      <c r="D365" s="95">
        <f t="shared" si="35"/>
        <v>218.39</v>
      </c>
      <c r="E365" s="95">
        <f t="shared" si="36"/>
        <v>816.17</v>
      </c>
      <c r="F365" s="95">
        <f t="shared" si="38"/>
        <v>1034.56</v>
      </c>
      <c r="G365" s="95">
        <f t="shared" si="37"/>
        <v>66380.510000000024</v>
      </c>
    </row>
    <row r="366" spans="1:7" x14ac:dyDescent="0.25">
      <c r="A366" s="94">
        <f t="shared" si="39"/>
        <v>54940</v>
      </c>
      <c r="B366" s="55">
        <v>350</v>
      </c>
      <c r="C366" s="83">
        <f t="shared" si="34"/>
        <v>66380.510000000024</v>
      </c>
      <c r="D366" s="95">
        <f t="shared" si="35"/>
        <v>215.74</v>
      </c>
      <c r="E366" s="95">
        <f t="shared" si="36"/>
        <v>818.81999999999994</v>
      </c>
      <c r="F366" s="95">
        <f t="shared" si="38"/>
        <v>1034.56</v>
      </c>
      <c r="G366" s="95">
        <f t="shared" si="37"/>
        <v>65561.690000000017</v>
      </c>
    </row>
    <row r="367" spans="1:7" x14ac:dyDescent="0.25">
      <c r="A367" s="94">
        <f t="shared" si="39"/>
        <v>54970</v>
      </c>
      <c r="B367" s="55">
        <v>351</v>
      </c>
      <c r="C367" s="83">
        <f t="shared" si="34"/>
        <v>65561.690000000017</v>
      </c>
      <c r="D367" s="95">
        <f t="shared" si="35"/>
        <v>213.08</v>
      </c>
      <c r="E367" s="95">
        <f t="shared" si="36"/>
        <v>821.4799999999999</v>
      </c>
      <c r="F367" s="95">
        <f t="shared" si="38"/>
        <v>1034.56</v>
      </c>
      <c r="G367" s="95">
        <f t="shared" si="37"/>
        <v>64740.210000000014</v>
      </c>
    </row>
    <row r="368" spans="1:7" x14ac:dyDescent="0.25">
      <c r="A368" s="94">
        <f t="shared" si="39"/>
        <v>55001</v>
      </c>
      <c r="B368" s="55">
        <v>352</v>
      </c>
      <c r="C368" s="83">
        <f t="shared" si="34"/>
        <v>64740.210000000014</v>
      </c>
      <c r="D368" s="95">
        <f t="shared" si="35"/>
        <v>210.41</v>
      </c>
      <c r="E368" s="95">
        <f t="shared" si="36"/>
        <v>824.15</v>
      </c>
      <c r="F368" s="95">
        <f t="shared" si="38"/>
        <v>1034.56</v>
      </c>
      <c r="G368" s="95">
        <f t="shared" si="37"/>
        <v>63916.060000000012</v>
      </c>
    </row>
    <row r="369" spans="1:7" x14ac:dyDescent="0.25">
      <c r="A369" s="94">
        <f t="shared" si="39"/>
        <v>55032</v>
      </c>
      <c r="B369" s="55">
        <v>353</v>
      </c>
      <c r="C369" s="83">
        <f t="shared" si="34"/>
        <v>63916.060000000012</v>
      </c>
      <c r="D369" s="95">
        <f t="shared" si="35"/>
        <v>207.73</v>
      </c>
      <c r="E369" s="95">
        <f t="shared" si="36"/>
        <v>826.82999999999993</v>
      </c>
      <c r="F369" s="95">
        <f t="shared" si="38"/>
        <v>1034.56</v>
      </c>
      <c r="G369" s="95">
        <f t="shared" si="37"/>
        <v>63089.23000000001</v>
      </c>
    </row>
    <row r="370" spans="1:7" x14ac:dyDescent="0.25">
      <c r="A370" s="94">
        <f t="shared" si="39"/>
        <v>55062</v>
      </c>
      <c r="B370" s="55">
        <v>354</v>
      </c>
      <c r="C370" s="83">
        <f t="shared" si="34"/>
        <v>63089.23000000001</v>
      </c>
      <c r="D370" s="95">
        <f t="shared" si="35"/>
        <v>205.04</v>
      </c>
      <c r="E370" s="95">
        <f t="shared" si="36"/>
        <v>829.52</v>
      </c>
      <c r="F370" s="95">
        <f t="shared" si="38"/>
        <v>1034.56</v>
      </c>
      <c r="G370" s="95">
        <f t="shared" si="37"/>
        <v>62259.710000000014</v>
      </c>
    </row>
    <row r="371" spans="1:7" x14ac:dyDescent="0.25">
      <c r="A371" s="94">
        <f t="shared" si="39"/>
        <v>55093</v>
      </c>
      <c r="B371" s="55">
        <v>355</v>
      </c>
      <c r="C371" s="83">
        <f t="shared" si="34"/>
        <v>62259.710000000014</v>
      </c>
      <c r="D371" s="95">
        <f t="shared" si="35"/>
        <v>202.34</v>
      </c>
      <c r="E371" s="95">
        <f t="shared" si="36"/>
        <v>832.21999999999991</v>
      </c>
      <c r="F371" s="95">
        <f t="shared" si="38"/>
        <v>1034.56</v>
      </c>
      <c r="G371" s="95">
        <f t="shared" si="37"/>
        <v>61427.490000000013</v>
      </c>
    </row>
    <row r="372" spans="1:7" x14ac:dyDescent="0.25">
      <c r="A372" s="94">
        <f t="shared" si="39"/>
        <v>55123</v>
      </c>
      <c r="B372" s="55">
        <v>356</v>
      </c>
      <c r="C372" s="83">
        <f t="shared" si="34"/>
        <v>61427.490000000013</v>
      </c>
      <c r="D372" s="95">
        <f t="shared" si="35"/>
        <v>199.64</v>
      </c>
      <c r="E372" s="95">
        <f t="shared" si="36"/>
        <v>834.92</v>
      </c>
      <c r="F372" s="95">
        <f t="shared" si="38"/>
        <v>1034.56</v>
      </c>
      <c r="G372" s="95">
        <f t="shared" si="37"/>
        <v>60592.570000000014</v>
      </c>
    </row>
    <row r="373" spans="1:7" x14ac:dyDescent="0.25">
      <c r="A373" s="94">
        <f t="shared" si="39"/>
        <v>55154</v>
      </c>
      <c r="B373" s="55">
        <v>357</v>
      </c>
      <c r="C373" s="83">
        <f t="shared" si="34"/>
        <v>60592.570000000014</v>
      </c>
      <c r="D373" s="95">
        <f t="shared" si="35"/>
        <v>196.93</v>
      </c>
      <c r="E373" s="95">
        <f t="shared" si="36"/>
        <v>837.62999999999988</v>
      </c>
      <c r="F373" s="95">
        <f t="shared" si="38"/>
        <v>1034.56</v>
      </c>
      <c r="G373" s="95">
        <f t="shared" si="37"/>
        <v>59754.940000000017</v>
      </c>
    </row>
    <row r="374" spans="1:7" x14ac:dyDescent="0.25">
      <c r="A374" s="94">
        <f t="shared" si="39"/>
        <v>55185</v>
      </c>
      <c r="B374" s="55">
        <v>358</v>
      </c>
      <c r="C374" s="83">
        <f t="shared" si="34"/>
        <v>59754.940000000017</v>
      </c>
      <c r="D374" s="95">
        <f t="shared" si="35"/>
        <v>194.2</v>
      </c>
      <c r="E374" s="95">
        <f t="shared" si="36"/>
        <v>840.3599999999999</v>
      </c>
      <c r="F374" s="95">
        <f t="shared" si="38"/>
        <v>1034.56</v>
      </c>
      <c r="G374" s="95">
        <f t="shared" si="37"/>
        <v>58914.580000000016</v>
      </c>
    </row>
    <row r="375" spans="1:7" x14ac:dyDescent="0.25">
      <c r="A375" s="94">
        <f t="shared" si="39"/>
        <v>55213</v>
      </c>
      <c r="B375" s="55">
        <v>359</v>
      </c>
      <c r="C375" s="83">
        <f t="shared" si="34"/>
        <v>58914.580000000016</v>
      </c>
      <c r="D375" s="95">
        <f t="shared" si="35"/>
        <v>191.47</v>
      </c>
      <c r="E375" s="95">
        <f t="shared" si="36"/>
        <v>843.08999999999992</v>
      </c>
      <c r="F375" s="95">
        <f t="shared" si="38"/>
        <v>1034.56</v>
      </c>
      <c r="G375" s="95">
        <f t="shared" si="37"/>
        <v>58071.49000000002</v>
      </c>
    </row>
    <row r="376" spans="1:7" x14ac:dyDescent="0.25">
      <c r="A376" s="94">
        <f t="shared" si="39"/>
        <v>55244</v>
      </c>
      <c r="B376" s="55">
        <v>360</v>
      </c>
      <c r="C376" s="83">
        <f t="shared" si="34"/>
        <v>58071.49000000002</v>
      </c>
      <c r="D376" s="95">
        <f t="shared" si="35"/>
        <v>188.73</v>
      </c>
      <c r="E376" s="95">
        <f t="shared" si="36"/>
        <v>845.82999999999993</v>
      </c>
      <c r="F376" s="95">
        <f t="shared" si="38"/>
        <v>1034.56</v>
      </c>
      <c r="G376" s="95">
        <f t="shared" si="37"/>
        <v>57225.660000000018</v>
      </c>
    </row>
  </sheetData>
  <mergeCells count="1">
    <mergeCell ref="G6:J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378"/>
  <sheetViews>
    <sheetView zoomScale="90" zoomScaleNormal="90" workbookViewId="0">
      <selection activeCell="E9" sqref="E9"/>
    </sheetView>
  </sheetViews>
  <sheetFormatPr defaultColWidth="9.140625" defaultRowHeight="15" x14ac:dyDescent="0.25"/>
  <cols>
    <col min="1" max="1" width="9.140625" style="56"/>
    <col min="2" max="2" width="8.5703125" style="56" customWidth="1"/>
    <col min="3" max="3" width="14.7109375" style="56" customWidth="1"/>
    <col min="4" max="4" width="14.28515625" style="56" customWidth="1"/>
    <col min="5" max="7" width="14.7109375" style="56" customWidth="1"/>
    <col min="8" max="9" width="9.140625" style="56" customWidth="1"/>
    <col min="10" max="16" width="9.140625" style="145" customWidth="1"/>
    <col min="17" max="17" width="9.140625" style="56"/>
    <col min="18" max="18" width="8.5703125" style="56" customWidth="1"/>
    <col min="19" max="19" width="18.85546875" style="56" customWidth="1"/>
    <col min="20" max="20" width="14.28515625" style="56" customWidth="1"/>
    <col min="21" max="23" width="14.7109375" style="56" customWidth="1"/>
    <col min="24" max="16384" width="9.140625" style="56"/>
  </cols>
  <sheetData>
    <row r="1" spans="1:23" x14ac:dyDescent="0.25">
      <c r="A1" s="77"/>
      <c r="B1" s="77"/>
      <c r="C1" s="77"/>
      <c r="D1" s="77"/>
      <c r="E1" s="77"/>
      <c r="F1" s="77"/>
      <c r="G1" s="78"/>
      <c r="J1" s="137"/>
      <c r="K1" s="137"/>
      <c r="L1" s="137"/>
      <c r="M1" s="137"/>
      <c r="N1" s="137"/>
      <c r="O1" s="137"/>
      <c r="P1" s="138"/>
    </row>
    <row r="2" spans="1:23" x14ac:dyDescent="0.25">
      <c r="A2" s="128"/>
      <c r="B2" s="77"/>
      <c r="C2" s="77"/>
      <c r="D2" s="77"/>
      <c r="E2" s="77"/>
      <c r="F2" s="79"/>
      <c r="G2" s="80"/>
      <c r="J2" s="137"/>
      <c r="K2" s="128"/>
      <c r="L2" s="137"/>
      <c r="M2" s="137"/>
      <c r="N2" s="137"/>
      <c r="O2" s="139"/>
      <c r="P2" s="140"/>
      <c r="Q2" s="158"/>
      <c r="R2" s="158"/>
      <c r="S2" s="158"/>
      <c r="T2" s="158"/>
      <c r="U2" s="158"/>
      <c r="V2" s="158"/>
      <c r="W2" s="159"/>
    </row>
    <row r="3" spans="1:23" x14ac:dyDescent="0.25">
      <c r="A3" s="77"/>
      <c r="B3" s="77"/>
      <c r="C3" s="77"/>
      <c r="D3" s="77"/>
      <c r="E3" s="77"/>
      <c r="F3" s="79"/>
      <c r="G3" s="80"/>
      <c r="I3" s="120"/>
      <c r="J3" s="137"/>
      <c r="K3" s="104" t="s">
        <v>1</v>
      </c>
      <c r="L3" s="104" t="s">
        <v>49</v>
      </c>
      <c r="M3" s="96"/>
      <c r="N3" s="137"/>
      <c r="O3" s="139"/>
      <c r="P3" s="140"/>
      <c r="Q3" s="158"/>
      <c r="R3" s="158"/>
      <c r="S3" s="158"/>
      <c r="T3" s="158"/>
      <c r="U3" s="158"/>
      <c r="V3" s="160"/>
      <c r="W3" s="161"/>
    </row>
    <row r="4" spans="1:23" ht="15" customHeight="1" x14ac:dyDescent="0.35">
      <c r="I4" s="121"/>
      <c r="J4" s="137"/>
      <c r="K4" s="105" t="s">
        <v>51</v>
      </c>
      <c r="L4" s="106">
        <v>1515.5</v>
      </c>
      <c r="M4" s="107">
        <f>L4/$L$9</f>
        <v>0.93815773183112539</v>
      </c>
      <c r="N4" s="139"/>
      <c r="O4" s="141"/>
      <c r="P4" s="142"/>
      <c r="Q4" s="158"/>
      <c r="R4" s="158"/>
      <c r="S4" s="158"/>
      <c r="T4" s="158"/>
      <c r="U4" s="158"/>
      <c r="V4" s="160"/>
      <c r="W4" s="161"/>
    </row>
    <row r="5" spans="1:23" ht="15" customHeight="1" x14ac:dyDescent="0.35">
      <c r="A5" s="77"/>
      <c r="B5" s="81" t="s">
        <v>50</v>
      </c>
      <c r="C5" s="77"/>
      <c r="D5" s="77"/>
      <c r="E5" s="82"/>
      <c r="F5" s="111"/>
      <c r="G5" s="81"/>
      <c r="I5" s="121"/>
      <c r="J5" s="137"/>
      <c r="K5" s="105" t="s">
        <v>52</v>
      </c>
      <c r="L5" s="106">
        <v>0</v>
      </c>
      <c r="M5" s="107">
        <f>L5/$L$9</f>
        <v>0</v>
      </c>
      <c r="N5" s="137"/>
      <c r="O5" s="143"/>
      <c r="P5" s="137"/>
      <c r="Q5" s="158"/>
      <c r="R5" s="162" t="s">
        <v>72</v>
      </c>
      <c r="S5" s="158"/>
      <c r="T5" s="158"/>
      <c r="U5" s="160"/>
      <c r="V5" s="163"/>
      <c r="W5" s="158"/>
    </row>
    <row r="6" spans="1:23" x14ac:dyDescent="0.25">
      <c r="A6" s="77"/>
      <c r="B6" s="77"/>
      <c r="C6" s="77"/>
      <c r="D6" s="77"/>
      <c r="E6" s="77"/>
      <c r="F6" s="83"/>
      <c r="G6" s="77"/>
      <c r="I6" s="121"/>
      <c r="J6" s="137"/>
      <c r="K6" s="105" t="s">
        <v>54</v>
      </c>
      <c r="L6" s="106">
        <v>0</v>
      </c>
      <c r="M6" s="107">
        <f>L6/$L$9</f>
        <v>0</v>
      </c>
      <c r="N6" s="146"/>
      <c r="O6" s="144"/>
      <c r="P6" s="137"/>
      <c r="Q6" s="158"/>
      <c r="R6" s="158"/>
      <c r="S6" s="158"/>
      <c r="T6" s="158"/>
      <c r="U6" s="158"/>
      <c r="V6" s="163"/>
      <c r="W6" s="158"/>
    </row>
    <row r="7" spans="1:23" x14ac:dyDescent="0.25">
      <c r="A7" s="77"/>
      <c r="B7" s="84" t="s">
        <v>53</v>
      </c>
      <c r="C7" s="85"/>
      <c r="D7" s="86"/>
      <c r="E7" s="133">
        <v>44317</v>
      </c>
      <c r="F7" s="88"/>
      <c r="G7" s="77"/>
      <c r="I7" s="121"/>
      <c r="J7" s="137"/>
      <c r="K7" s="105" t="s">
        <v>56</v>
      </c>
      <c r="L7" s="106">
        <v>0</v>
      </c>
      <c r="M7" s="107">
        <f>L7/$L$9</f>
        <v>0</v>
      </c>
      <c r="N7" s="144"/>
      <c r="O7" s="144"/>
      <c r="P7" s="147"/>
      <c r="Q7" s="158"/>
      <c r="R7" s="164" t="s">
        <v>53</v>
      </c>
      <c r="S7" s="165"/>
      <c r="T7" s="166"/>
      <c r="U7" s="167">
        <f>E7</f>
        <v>44317</v>
      </c>
      <c r="V7" s="168"/>
      <c r="W7" s="158"/>
    </row>
    <row r="8" spans="1:23" x14ac:dyDescent="0.25">
      <c r="A8" s="77"/>
      <c r="B8" s="89" t="s">
        <v>55</v>
      </c>
      <c r="C8" s="55"/>
      <c r="E8" s="112">
        <v>360</v>
      </c>
      <c r="F8" s="90" t="s">
        <v>43</v>
      </c>
      <c r="G8" s="77"/>
      <c r="I8" s="121"/>
      <c r="J8" s="137"/>
      <c r="K8" s="105" t="s">
        <v>59</v>
      </c>
      <c r="L8" s="106">
        <v>0</v>
      </c>
      <c r="M8" s="107">
        <f>L8/$L$9</f>
        <v>0</v>
      </c>
      <c r="N8" s="149"/>
      <c r="O8" s="144"/>
      <c r="P8" s="150"/>
      <c r="Q8" s="158"/>
      <c r="R8" s="169" t="s">
        <v>55</v>
      </c>
      <c r="S8" s="160"/>
      <c r="T8" s="170"/>
      <c r="U8" s="171">
        <f>E8</f>
        <v>360</v>
      </c>
      <c r="V8" s="172" t="s">
        <v>43</v>
      </c>
      <c r="W8" s="170"/>
    </row>
    <row r="9" spans="1:23" x14ac:dyDescent="0.25">
      <c r="A9" s="77"/>
      <c r="B9" s="89" t="s">
        <v>73</v>
      </c>
      <c r="C9" s="55"/>
      <c r="D9" s="63">
        <f>E7-1</f>
        <v>44316</v>
      </c>
      <c r="E9" s="64">
        <v>3611390.0766663342</v>
      </c>
      <c r="F9" s="90" t="s">
        <v>58</v>
      </c>
      <c r="G9" s="77"/>
      <c r="I9" s="59"/>
      <c r="J9" s="137"/>
      <c r="K9" s="108" t="s">
        <v>60</v>
      </c>
      <c r="L9" s="109">
        <v>1615.4</v>
      </c>
      <c r="M9" s="108"/>
      <c r="N9" s="149"/>
      <c r="O9" s="144"/>
      <c r="P9" s="137"/>
      <c r="Q9" s="158"/>
      <c r="R9" s="169" t="s">
        <v>74</v>
      </c>
      <c r="S9" s="160"/>
      <c r="T9" s="173">
        <f>U7-1</f>
        <v>44316</v>
      </c>
      <c r="U9" s="174">
        <f>E11</f>
        <v>1077650</v>
      </c>
      <c r="V9" s="172" t="s">
        <v>58</v>
      </c>
      <c r="W9" s="170"/>
    </row>
    <row r="10" spans="1:23" x14ac:dyDescent="0.25">
      <c r="A10" s="77"/>
      <c r="B10" s="89" t="s">
        <v>75</v>
      </c>
      <c r="C10" s="55"/>
      <c r="D10" s="63">
        <f>EDATE(D9,E8)</f>
        <v>55273</v>
      </c>
      <c r="E10" s="64">
        <v>0</v>
      </c>
      <c r="F10" s="90" t="s">
        <v>58</v>
      </c>
      <c r="G10" s="77"/>
      <c r="J10" s="137"/>
      <c r="K10" s="144"/>
      <c r="L10" s="139"/>
      <c r="M10" s="148"/>
      <c r="N10" s="151"/>
      <c r="O10" s="144"/>
      <c r="P10" s="152"/>
      <c r="R10" s="188" t="s">
        <v>61</v>
      </c>
      <c r="S10" s="189"/>
      <c r="T10" s="190"/>
      <c r="U10" s="191">
        <f>M4</f>
        <v>0.93815773183112539</v>
      </c>
      <c r="V10" s="187"/>
    </row>
    <row r="11" spans="1:23" x14ac:dyDescent="0.25">
      <c r="A11" s="77"/>
      <c r="B11" s="89" t="s">
        <v>74</v>
      </c>
      <c r="C11" s="55"/>
      <c r="D11" s="63"/>
      <c r="E11" s="64">
        <v>1077650</v>
      </c>
      <c r="F11" s="90"/>
      <c r="G11" s="113"/>
      <c r="J11" s="137"/>
      <c r="K11" s="144"/>
      <c r="L11" s="139"/>
      <c r="M11" s="148"/>
      <c r="N11" s="153"/>
      <c r="O11" s="144"/>
      <c r="P11" s="152"/>
      <c r="R11" s="169" t="s">
        <v>76</v>
      </c>
      <c r="U11" s="174">
        <f>U9*U10</f>
        <v>1011005.6797078123</v>
      </c>
      <c r="V11" s="187"/>
    </row>
    <row r="12" spans="1:23" x14ac:dyDescent="0.25">
      <c r="A12" s="77"/>
      <c r="B12" s="89" t="s">
        <v>61</v>
      </c>
      <c r="C12" s="55"/>
      <c r="D12" s="63"/>
      <c r="E12" s="114">
        <f>M4</f>
        <v>0.93815773183112539</v>
      </c>
      <c r="F12" s="90"/>
      <c r="G12" s="113"/>
      <c r="J12" s="137"/>
      <c r="K12" s="144"/>
      <c r="L12" s="139"/>
      <c r="M12" s="148"/>
      <c r="N12" s="153"/>
      <c r="O12" s="144"/>
      <c r="P12" s="152"/>
      <c r="Q12" s="158"/>
      <c r="R12" s="169" t="s">
        <v>77</v>
      </c>
      <c r="S12" s="160"/>
      <c r="T12" s="173">
        <f>EDATE(T9,U8)</f>
        <v>55273</v>
      </c>
      <c r="U12" s="174">
        <v>0</v>
      </c>
      <c r="V12" s="172" t="s">
        <v>58</v>
      </c>
      <c r="W12" s="175"/>
    </row>
    <row r="13" spans="1:23" x14ac:dyDescent="0.25">
      <c r="A13" s="77"/>
      <c r="B13" s="89" t="s">
        <v>62</v>
      </c>
      <c r="C13" s="55"/>
      <c r="D13" s="63"/>
      <c r="E13" s="119">
        <f>ROUND((E9-E11)*$E$12,2)</f>
        <v>2377047.84</v>
      </c>
      <c r="F13" s="90" t="s">
        <v>58</v>
      </c>
      <c r="G13" s="113"/>
      <c r="J13" s="137"/>
      <c r="K13" s="144"/>
      <c r="L13" s="139"/>
      <c r="N13" s="154"/>
      <c r="O13" s="144"/>
      <c r="P13" s="152"/>
      <c r="Q13" s="158"/>
      <c r="R13" s="176" t="s">
        <v>78</v>
      </c>
      <c r="S13" s="177"/>
      <c r="T13" s="178"/>
      <c r="U13" s="179">
        <v>0</v>
      </c>
      <c r="V13" s="180"/>
      <c r="W13" s="158"/>
    </row>
    <row r="14" spans="1:23" x14ac:dyDescent="0.25">
      <c r="A14" s="77"/>
      <c r="B14" s="89" t="s">
        <v>63</v>
      </c>
      <c r="C14" s="55"/>
      <c r="D14" s="63"/>
      <c r="E14" s="119">
        <f>ROUND(E10*$E$12,2)</f>
        <v>0</v>
      </c>
      <c r="F14" s="90" t="s">
        <v>58</v>
      </c>
      <c r="G14" s="113"/>
      <c r="J14" s="137"/>
      <c r="K14" s="144"/>
      <c r="L14" s="139"/>
      <c r="N14" s="154"/>
      <c r="O14" s="144"/>
      <c r="P14" s="137"/>
      <c r="Q14" s="158"/>
      <c r="R14" s="171"/>
      <c r="S14" s="160"/>
      <c r="T14" s="170"/>
      <c r="U14" s="181"/>
      <c r="V14" s="171"/>
      <c r="W14" s="158"/>
    </row>
    <row r="15" spans="1:23" x14ac:dyDescent="0.25">
      <c r="A15" s="77"/>
      <c r="B15" s="100" t="s">
        <v>64</v>
      </c>
      <c r="C15" s="101"/>
      <c r="D15" s="102"/>
      <c r="E15" s="103">
        <v>3.9E-2</v>
      </c>
      <c r="F15" s="91"/>
      <c r="G15" s="92"/>
      <c r="J15" s="137"/>
      <c r="P15" s="137"/>
      <c r="Q15" s="170"/>
      <c r="R15" s="170"/>
      <c r="S15" s="170"/>
      <c r="T15" s="170"/>
      <c r="U15" s="170"/>
      <c r="V15" s="170"/>
      <c r="W15" s="170"/>
    </row>
    <row r="16" spans="1:23" ht="15.75" thickBot="1" x14ac:dyDescent="0.3">
      <c r="A16" s="77"/>
      <c r="B16" s="57"/>
      <c r="C16" s="55"/>
      <c r="E16" s="58"/>
      <c r="F16" s="57"/>
      <c r="G16" s="92"/>
      <c r="Q16" s="182" t="s">
        <v>65</v>
      </c>
      <c r="R16" s="182" t="s">
        <v>66</v>
      </c>
      <c r="S16" s="182" t="s">
        <v>67</v>
      </c>
      <c r="T16" s="182" t="s">
        <v>68</v>
      </c>
      <c r="U16" s="182" t="s">
        <v>69</v>
      </c>
      <c r="V16" s="182" t="s">
        <v>70</v>
      </c>
      <c r="W16" s="182" t="s">
        <v>71</v>
      </c>
    </row>
    <row r="17" spans="1:23" x14ac:dyDescent="0.25">
      <c r="J17" s="155"/>
      <c r="K17" s="155"/>
      <c r="L17" s="155"/>
      <c r="M17" s="155"/>
      <c r="N17" s="155"/>
      <c r="O17" s="155"/>
      <c r="P17" s="155"/>
      <c r="Q17" s="183">
        <f>U7</f>
        <v>44317</v>
      </c>
      <c r="R17" s="160">
        <v>1</v>
      </c>
      <c r="S17" s="163">
        <f>U11</f>
        <v>1011005.6797078123</v>
      </c>
      <c r="T17" s="184">
        <f t="shared" ref="T17:T80" si="0">ROUND(S17*$U$12/12,2)</f>
        <v>0</v>
      </c>
      <c r="U17" s="185">
        <f>PPMT($U$13/12,R17,$U$8,-$U$11,$U$12,0)</f>
        <v>2808.3491102994785</v>
      </c>
      <c r="V17" s="185">
        <f>ROUND(PMT($U$13/12,U8,-U11,U12),2)</f>
        <v>2808.35</v>
      </c>
      <c r="W17" s="185">
        <f t="shared" ref="W17:W80" si="1">S17-U17</f>
        <v>1008197.3305975128</v>
      </c>
    </row>
    <row r="18" spans="1:23" ht="15.75" thickBot="1" x14ac:dyDescent="0.3">
      <c r="A18" s="93" t="s">
        <v>65</v>
      </c>
      <c r="B18" s="93" t="s">
        <v>66</v>
      </c>
      <c r="C18" s="93" t="s">
        <v>67</v>
      </c>
      <c r="D18" s="93" t="s">
        <v>68</v>
      </c>
      <c r="E18" s="93" t="s">
        <v>69</v>
      </c>
      <c r="F18" s="93" t="s">
        <v>70</v>
      </c>
      <c r="G18" s="93" t="s">
        <v>71</v>
      </c>
      <c r="J18" s="156"/>
      <c r="K18" s="139"/>
      <c r="L18" s="143"/>
      <c r="M18" s="157"/>
      <c r="N18" s="157"/>
      <c r="O18" s="157"/>
      <c r="P18" s="157"/>
      <c r="Q18" s="183">
        <f>EDATE(Q17,1)</f>
        <v>44348</v>
      </c>
      <c r="R18" s="160">
        <v>2</v>
      </c>
      <c r="S18" s="163">
        <f>W17</f>
        <v>1008197.3305975128</v>
      </c>
      <c r="T18" s="184">
        <f t="shared" si="0"/>
        <v>0</v>
      </c>
      <c r="U18" s="185">
        <f t="shared" ref="U18:U81" si="2">PPMT($U$13/12,R18,$U$8,-$U$11,$U$12,0)</f>
        <v>2808.3491102994785</v>
      </c>
      <c r="V18" s="185">
        <f>V17</f>
        <v>2808.35</v>
      </c>
      <c r="W18" s="185">
        <f t="shared" si="1"/>
        <v>1005388.9814872133</v>
      </c>
    </row>
    <row r="19" spans="1:23" x14ac:dyDescent="0.25">
      <c r="A19" s="94">
        <f>E7</f>
        <v>44317</v>
      </c>
      <c r="B19" s="55">
        <v>1</v>
      </c>
      <c r="C19" s="83">
        <f>E13</f>
        <v>2377047.84</v>
      </c>
      <c r="D19" s="95">
        <f t="shared" ref="D19:D82" si="3">ROUND(IPMT($E$15/12,B19,$E$8,-$E$13,$E$14,0),2)</f>
        <v>7725.41</v>
      </c>
      <c r="E19" s="95">
        <f t="shared" ref="E19:E82" si="4">ROUND(PPMT($E$15/12,B19,$E$8,-$E$13,$E$14,0),2)</f>
        <v>3486.37</v>
      </c>
      <c r="F19" s="95">
        <f t="shared" ref="F19:F82" si="5">ROUND(PMT($E$15/12,$E$8,-$E$13,$E$14),2)</f>
        <v>11211.78</v>
      </c>
      <c r="G19" s="95">
        <f>C19-E19</f>
        <v>2373561.4699999997</v>
      </c>
      <c r="J19" s="156"/>
      <c r="K19" s="139"/>
      <c r="L19" s="143"/>
      <c r="M19" s="157"/>
      <c r="N19" s="157"/>
      <c r="O19" s="157"/>
      <c r="P19" s="157"/>
      <c r="Q19" s="183">
        <f>EDATE(Q18,1)</f>
        <v>44378</v>
      </c>
      <c r="R19" s="160">
        <v>3</v>
      </c>
      <c r="S19" s="163">
        <f t="shared" ref="S19:S82" si="6">W18</f>
        <v>1005388.9814872133</v>
      </c>
      <c r="T19" s="184">
        <f t="shared" si="0"/>
        <v>0</v>
      </c>
      <c r="U19" s="185">
        <f t="shared" si="2"/>
        <v>2808.3491102994785</v>
      </c>
      <c r="V19" s="185">
        <f t="shared" ref="V19:V82" si="7">V18</f>
        <v>2808.35</v>
      </c>
      <c r="W19" s="185">
        <f t="shared" si="1"/>
        <v>1002580.6323769138</v>
      </c>
    </row>
    <row r="20" spans="1:23" x14ac:dyDescent="0.25">
      <c r="A20" s="94">
        <f>EDATE(A19,1)</f>
        <v>44348</v>
      </c>
      <c r="B20" s="55">
        <v>2</v>
      </c>
      <c r="C20" s="83">
        <f>G19</f>
        <v>2373561.4699999997</v>
      </c>
      <c r="D20" s="95">
        <f t="shared" si="3"/>
        <v>7714.07</v>
      </c>
      <c r="E20" s="95">
        <f t="shared" si="4"/>
        <v>3497.7</v>
      </c>
      <c r="F20" s="95">
        <f t="shared" si="5"/>
        <v>11211.78</v>
      </c>
      <c r="G20" s="95">
        <f t="shared" ref="G20:G83" si="8">C20-E20</f>
        <v>2370063.7699999996</v>
      </c>
      <c r="J20" s="156"/>
      <c r="K20" s="139"/>
      <c r="L20" s="143"/>
      <c r="M20" s="157"/>
      <c r="N20" s="157"/>
      <c r="O20" s="157"/>
      <c r="P20" s="157"/>
      <c r="Q20" s="183">
        <f t="shared" ref="Q20:Q83" si="9">EDATE(Q19,1)</f>
        <v>44409</v>
      </c>
      <c r="R20" s="160">
        <v>4</v>
      </c>
      <c r="S20" s="163">
        <f t="shared" si="6"/>
        <v>1002580.6323769138</v>
      </c>
      <c r="T20" s="184">
        <f t="shared" si="0"/>
        <v>0</v>
      </c>
      <c r="U20" s="185">
        <f t="shared" si="2"/>
        <v>2808.3491102994785</v>
      </c>
      <c r="V20" s="185">
        <f t="shared" si="7"/>
        <v>2808.35</v>
      </c>
      <c r="W20" s="185">
        <f t="shared" si="1"/>
        <v>999772.28326661431</v>
      </c>
    </row>
    <row r="21" spans="1:23" x14ac:dyDescent="0.25">
      <c r="A21" s="94">
        <f>EDATE(A20,1)</f>
        <v>44378</v>
      </c>
      <c r="B21" s="55">
        <v>3</v>
      </c>
      <c r="C21" s="83">
        <f t="shared" ref="C21:C84" si="10">G20</f>
        <v>2370063.7699999996</v>
      </c>
      <c r="D21" s="95">
        <f t="shared" si="3"/>
        <v>7702.71</v>
      </c>
      <c r="E21" s="95">
        <f t="shared" si="4"/>
        <v>3509.07</v>
      </c>
      <c r="F21" s="95">
        <f t="shared" si="5"/>
        <v>11211.78</v>
      </c>
      <c r="G21" s="95">
        <f t="shared" si="8"/>
        <v>2366554.6999999997</v>
      </c>
      <c r="J21" s="156"/>
      <c r="K21" s="139"/>
      <c r="L21" s="143"/>
      <c r="M21" s="157"/>
      <c r="N21" s="157"/>
      <c r="O21" s="157"/>
      <c r="P21" s="157"/>
      <c r="Q21" s="183">
        <f t="shared" si="9"/>
        <v>44440</v>
      </c>
      <c r="R21" s="160">
        <v>5</v>
      </c>
      <c r="S21" s="163">
        <f t="shared" si="6"/>
        <v>999772.28326661431</v>
      </c>
      <c r="T21" s="184">
        <f t="shared" si="0"/>
        <v>0</v>
      </c>
      <c r="U21" s="185">
        <f t="shared" si="2"/>
        <v>2808.3491102994785</v>
      </c>
      <c r="V21" s="185">
        <f t="shared" si="7"/>
        <v>2808.35</v>
      </c>
      <c r="W21" s="185">
        <f t="shared" si="1"/>
        <v>996963.93415631482</v>
      </c>
    </row>
    <row r="22" spans="1:23" x14ac:dyDescent="0.25">
      <c r="A22" s="94">
        <f t="shared" ref="A22:A85" si="11">EDATE(A21,1)</f>
        <v>44409</v>
      </c>
      <c r="B22" s="55">
        <v>4</v>
      </c>
      <c r="C22" s="83">
        <f t="shared" si="10"/>
        <v>2366554.6999999997</v>
      </c>
      <c r="D22" s="95">
        <f t="shared" si="3"/>
        <v>7691.3</v>
      </c>
      <c r="E22" s="95">
        <f t="shared" si="4"/>
        <v>3520.48</v>
      </c>
      <c r="F22" s="95">
        <f t="shared" si="5"/>
        <v>11211.78</v>
      </c>
      <c r="G22" s="95">
        <f t="shared" si="8"/>
        <v>2363034.2199999997</v>
      </c>
      <c r="J22" s="156"/>
      <c r="K22" s="139"/>
      <c r="L22" s="143"/>
      <c r="M22" s="157"/>
      <c r="N22" s="157"/>
      <c r="O22" s="157"/>
      <c r="P22" s="157"/>
      <c r="Q22" s="183">
        <f t="shared" si="9"/>
        <v>44470</v>
      </c>
      <c r="R22" s="160">
        <v>6</v>
      </c>
      <c r="S22" s="163">
        <f t="shared" si="6"/>
        <v>996963.93415631482</v>
      </c>
      <c r="T22" s="184">
        <f t="shared" si="0"/>
        <v>0</v>
      </c>
      <c r="U22" s="185">
        <f t="shared" si="2"/>
        <v>2808.3491102994785</v>
      </c>
      <c r="V22" s="185">
        <f t="shared" si="7"/>
        <v>2808.35</v>
      </c>
      <c r="W22" s="185">
        <f t="shared" si="1"/>
        <v>994155.58504601533</v>
      </c>
    </row>
    <row r="23" spans="1:23" x14ac:dyDescent="0.25">
      <c r="A23" s="94">
        <f t="shared" si="11"/>
        <v>44440</v>
      </c>
      <c r="B23" s="55">
        <v>5</v>
      </c>
      <c r="C23" s="83">
        <f t="shared" si="10"/>
        <v>2363034.2199999997</v>
      </c>
      <c r="D23" s="95">
        <f t="shared" si="3"/>
        <v>7679.86</v>
      </c>
      <c r="E23" s="95">
        <f t="shared" si="4"/>
        <v>3531.92</v>
      </c>
      <c r="F23" s="95">
        <f t="shared" si="5"/>
        <v>11211.78</v>
      </c>
      <c r="G23" s="95">
        <f t="shared" si="8"/>
        <v>2359502.2999999998</v>
      </c>
      <c r="J23" s="156"/>
      <c r="K23" s="139"/>
      <c r="L23" s="143"/>
      <c r="M23" s="157"/>
      <c r="N23" s="157"/>
      <c r="O23" s="157"/>
      <c r="P23" s="157"/>
      <c r="Q23" s="183">
        <f t="shared" si="9"/>
        <v>44501</v>
      </c>
      <c r="R23" s="160">
        <v>7</v>
      </c>
      <c r="S23" s="163">
        <f t="shared" si="6"/>
        <v>994155.58504601533</v>
      </c>
      <c r="T23" s="184">
        <f t="shared" si="0"/>
        <v>0</v>
      </c>
      <c r="U23" s="185">
        <f t="shared" si="2"/>
        <v>2808.3491102994785</v>
      </c>
      <c r="V23" s="185">
        <f t="shared" si="7"/>
        <v>2808.35</v>
      </c>
      <c r="W23" s="185">
        <f t="shared" si="1"/>
        <v>991347.23593571584</v>
      </c>
    </row>
    <row r="24" spans="1:23" x14ac:dyDescent="0.25">
      <c r="A24" s="94">
        <f t="shared" si="11"/>
        <v>44470</v>
      </c>
      <c r="B24" s="55">
        <v>6</v>
      </c>
      <c r="C24" s="83">
        <f t="shared" si="10"/>
        <v>2359502.2999999998</v>
      </c>
      <c r="D24" s="95">
        <f t="shared" si="3"/>
        <v>7668.38</v>
      </c>
      <c r="E24" s="95">
        <f t="shared" si="4"/>
        <v>3543.4</v>
      </c>
      <c r="F24" s="95">
        <f t="shared" si="5"/>
        <v>11211.78</v>
      </c>
      <c r="G24" s="95">
        <f t="shared" si="8"/>
        <v>2355958.9</v>
      </c>
      <c r="J24" s="156"/>
      <c r="K24" s="139"/>
      <c r="L24" s="143"/>
      <c r="M24" s="157"/>
      <c r="N24" s="157"/>
      <c r="O24" s="157"/>
      <c r="P24" s="157"/>
      <c r="Q24" s="183">
        <f>EDATE(Q23,1)</f>
        <v>44531</v>
      </c>
      <c r="R24" s="160">
        <v>8</v>
      </c>
      <c r="S24" s="163">
        <f t="shared" si="6"/>
        <v>991347.23593571584</v>
      </c>
      <c r="T24" s="184">
        <f t="shared" si="0"/>
        <v>0</v>
      </c>
      <c r="U24" s="185">
        <f t="shared" si="2"/>
        <v>2808.3491102994785</v>
      </c>
      <c r="V24" s="185">
        <f t="shared" si="7"/>
        <v>2808.35</v>
      </c>
      <c r="W24" s="185">
        <f t="shared" si="1"/>
        <v>988538.88682541635</v>
      </c>
    </row>
    <row r="25" spans="1:23" x14ac:dyDescent="0.25">
      <c r="A25" s="94">
        <f t="shared" si="11"/>
        <v>44501</v>
      </c>
      <c r="B25" s="55">
        <v>7</v>
      </c>
      <c r="C25" s="83">
        <f t="shared" si="10"/>
        <v>2355958.9</v>
      </c>
      <c r="D25" s="95">
        <f t="shared" si="3"/>
        <v>7656.87</v>
      </c>
      <c r="E25" s="95">
        <f t="shared" si="4"/>
        <v>3554.91</v>
      </c>
      <c r="F25" s="95">
        <f t="shared" si="5"/>
        <v>11211.78</v>
      </c>
      <c r="G25" s="95">
        <f t="shared" si="8"/>
        <v>2352403.9899999998</v>
      </c>
      <c r="J25" s="156"/>
      <c r="K25" s="139"/>
      <c r="L25" s="143"/>
      <c r="M25" s="157"/>
      <c r="N25" s="157"/>
      <c r="O25" s="157"/>
      <c r="P25" s="157"/>
      <c r="Q25" s="183">
        <f t="shared" si="9"/>
        <v>44562</v>
      </c>
      <c r="R25" s="160">
        <v>9</v>
      </c>
      <c r="S25" s="163">
        <f t="shared" si="6"/>
        <v>988538.88682541635</v>
      </c>
      <c r="T25" s="184">
        <f t="shared" si="0"/>
        <v>0</v>
      </c>
      <c r="U25" s="185">
        <f t="shared" si="2"/>
        <v>2808.3491102994785</v>
      </c>
      <c r="V25" s="185">
        <f t="shared" si="7"/>
        <v>2808.35</v>
      </c>
      <c r="W25" s="185">
        <f t="shared" si="1"/>
        <v>985730.53771511687</v>
      </c>
    </row>
    <row r="26" spans="1:23" x14ac:dyDescent="0.25">
      <c r="A26" s="94">
        <f>EDATE(A25,1)</f>
        <v>44531</v>
      </c>
      <c r="B26" s="55">
        <v>8</v>
      </c>
      <c r="C26" s="83">
        <f t="shared" si="10"/>
        <v>2352403.9899999998</v>
      </c>
      <c r="D26" s="95">
        <f t="shared" si="3"/>
        <v>7645.31</v>
      </c>
      <c r="E26" s="95">
        <f t="shared" si="4"/>
        <v>3566.47</v>
      </c>
      <c r="F26" s="95">
        <f t="shared" si="5"/>
        <v>11211.78</v>
      </c>
      <c r="G26" s="95">
        <f t="shared" si="8"/>
        <v>2348837.5199999996</v>
      </c>
      <c r="J26" s="156"/>
      <c r="K26" s="139"/>
      <c r="L26" s="143"/>
      <c r="M26" s="157"/>
      <c r="N26" s="157"/>
      <c r="O26" s="157"/>
      <c r="P26" s="157"/>
      <c r="Q26" s="183">
        <f t="shared" si="9"/>
        <v>44593</v>
      </c>
      <c r="R26" s="160">
        <v>10</v>
      </c>
      <c r="S26" s="163">
        <f t="shared" si="6"/>
        <v>985730.53771511687</v>
      </c>
      <c r="T26" s="184">
        <f t="shared" si="0"/>
        <v>0</v>
      </c>
      <c r="U26" s="185">
        <f t="shared" si="2"/>
        <v>2808.3491102994785</v>
      </c>
      <c r="V26" s="185">
        <f t="shared" si="7"/>
        <v>2808.35</v>
      </c>
      <c r="W26" s="185">
        <f t="shared" si="1"/>
        <v>982922.18860481738</v>
      </c>
    </row>
    <row r="27" spans="1:23" x14ac:dyDescent="0.25">
      <c r="A27" s="94">
        <f t="shared" si="11"/>
        <v>44562</v>
      </c>
      <c r="B27" s="55">
        <v>9</v>
      </c>
      <c r="C27" s="83">
        <f t="shared" si="10"/>
        <v>2348837.5199999996</v>
      </c>
      <c r="D27" s="95">
        <f t="shared" si="3"/>
        <v>7633.72</v>
      </c>
      <c r="E27" s="95">
        <f t="shared" si="4"/>
        <v>3578.06</v>
      </c>
      <c r="F27" s="95">
        <f t="shared" si="5"/>
        <v>11211.78</v>
      </c>
      <c r="G27" s="95">
        <f t="shared" si="8"/>
        <v>2345259.4599999995</v>
      </c>
      <c r="J27" s="156"/>
      <c r="K27" s="139"/>
      <c r="L27" s="143"/>
      <c r="M27" s="157"/>
      <c r="N27" s="157"/>
      <c r="O27" s="157"/>
      <c r="P27" s="157"/>
      <c r="Q27" s="183">
        <f t="shared" si="9"/>
        <v>44621</v>
      </c>
      <c r="R27" s="160">
        <v>11</v>
      </c>
      <c r="S27" s="163">
        <f t="shared" si="6"/>
        <v>982922.18860481738</v>
      </c>
      <c r="T27" s="184">
        <f t="shared" si="0"/>
        <v>0</v>
      </c>
      <c r="U27" s="185">
        <f t="shared" si="2"/>
        <v>2808.3491102994785</v>
      </c>
      <c r="V27" s="185">
        <f t="shared" si="7"/>
        <v>2808.35</v>
      </c>
      <c r="W27" s="185">
        <f t="shared" si="1"/>
        <v>980113.83949451789</v>
      </c>
    </row>
    <row r="28" spans="1:23" x14ac:dyDescent="0.25">
      <c r="A28" s="94">
        <f t="shared" si="11"/>
        <v>44593</v>
      </c>
      <c r="B28" s="55">
        <v>10</v>
      </c>
      <c r="C28" s="83">
        <f t="shared" si="10"/>
        <v>2345259.4599999995</v>
      </c>
      <c r="D28" s="95">
        <f t="shared" si="3"/>
        <v>7622.09</v>
      </c>
      <c r="E28" s="95">
        <f t="shared" si="4"/>
        <v>3589.69</v>
      </c>
      <c r="F28" s="95">
        <f t="shared" si="5"/>
        <v>11211.78</v>
      </c>
      <c r="G28" s="95">
        <f t="shared" si="8"/>
        <v>2341669.7699999996</v>
      </c>
      <c r="J28" s="156"/>
      <c r="K28" s="139"/>
      <c r="L28" s="143"/>
      <c r="M28" s="157"/>
      <c r="N28" s="157"/>
      <c r="O28" s="157"/>
      <c r="P28" s="157"/>
      <c r="Q28" s="183">
        <f t="shared" si="9"/>
        <v>44652</v>
      </c>
      <c r="R28" s="160">
        <v>12</v>
      </c>
      <c r="S28" s="163">
        <f t="shared" si="6"/>
        <v>980113.83949451789</v>
      </c>
      <c r="T28" s="184">
        <f t="shared" si="0"/>
        <v>0</v>
      </c>
      <c r="U28" s="185">
        <f t="shared" si="2"/>
        <v>2808.3491102994785</v>
      </c>
      <c r="V28" s="185">
        <f t="shared" si="7"/>
        <v>2808.35</v>
      </c>
      <c r="W28" s="185">
        <f t="shared" si="1"/>
        <v>977305.4903842184</v>
      </c>
    </row>
    <row r="29" spans="1:23" x14ac:dyDescent="0.25">
      <c r="A29" s="94">
        <f t="shared" si="11"/>
        <v>44621</v>
      </c>
      <c r="B29" s="55">
        <v>11</v>
      </c>
      <c r="C29" s="83">
        <f t="shared" si="10"/>
        <v>2341669.7699999996</v>
      </c>
      <c r="D29" s="95">
        <f t="shared" si="3"/>
        <v>7610.43</v>
      </c>
      <c r="E29" s="95">
        <f t="shared" si="4"/>
        <v>3601.35</v>
      </c>
      <c r="F29" s="95">
        <f t="shared" si="5"/>
        <v>11211.78</v>
      </c>
      <c r="G29" s="95">
        <f t="shared" si="8"/>
        <v>2338068.4199999995</v>
      </c>
      <c r="J29" s="156"/>
      <c r="K29" s="139"/>
      <c r="L29" s="143"/>
      <c r="M29" s="157"/>
      <c r="N29" s="157"/>
      <c r="O29" s="157"/>
      <c r="P29" s="157"/>
      <c r="Q29" s="183">
        <f t="shared" si="9"/>
        <v>44682</v>
      </c>
      <c r="R29" s="160">
        <v>13</v>
      </c>
      <c r="S29" s="163">
        <f t="shared" si="6"/>
        <v>977305.4903842184</v>
      </c>
      <c r="T29" s="184">
        <f t="shared" si="0"/>
        <v>0</v>
      </c>
      <c r="U29" s="185">
        <f t="shared" si="2"/>
        <v>2808.3491102994785</v>
      </c>
      <c r="V29" s="185">
        <f t="shared" si="7"/>
        <v>2808.35</v>
      </c>
      <c r="W29" s="185">
        <f t="shared" si="1"/>
        <v>974497.14127391891</v>
      </c>
    </row>
    <row r="30" spans="1:23" x14ac:dyDescent="0.25">
      <c r="A30" s="94">
        <f t="shared" si="11"/>
        <v>44652</v>
      </c>
      <c r="B30" s="55">
        <v>12</v>
      </c>
      <c r="C30" s="83">
        <f t="shared" si="10"/>
        <v>2338068.4199999995</v>
      </c>
      <c r="D30" s="95">
        <f t="shared" si="3"/>
        <v>7598.72</v>
      </c>
      <c r="E30" s="95">
        <f t="shared" si="4"/>
        <v>3613.06</v>
      </c>
      <c r="F30" s="95">
        <f t="shared" si="5"/>
        <v>11211.78</v>
      </c>
      <c r="G30" s="95">
        <f t="shared" si="8"/>
        <v>2334455.3599999994</v>
      </c>
      <c r="J30" s="156"/>
      <c r="K30" s="139"/>
      <c r="L30" s="143"/>
      <c r="M30" s="157"/>
      <c r="N30" s="157"/>
      <c r="O30" s="157"/>
      <c r="P30" s="157"/>
      <c r="Q30" s="183">
        <f t="shared" si="9"/>
        <v>44713</v>
      </c>
      <c r="R30" s="160">
        <v>14</v>
      </c>
      <c r="S30" s="163">
        <f t="shared" si="6"/>
        <v>974497.14127391891</v>
      </c>
      <c r="T30" s="184">
        <f t="shared" si="0"/>
        <v>0</v>
      </c>
      <c r="U30" s="185">
        <f t="shared" si="2"/>
        <v>2808.3491102994785</v>
      </c>
      <c r="V30" s="185">
        <f t="shared" si="7"/>
        <v>2808.35</v>
      </c>
      <c r="W30" s="185">
        <f t="shared" si="1"/>
        <v>971688.79216361942</v>
      </c>
    </row>
    <row r="31" spans="1:23" x14ac:dyDescent="0.25">
      <c r="A31" s="94">
        <f t="shared" si="11"/>
        <v>44682</v>
      </c>
      <c r="B31" s="55">
        <v>13</v>
      </c>
      <c r="C31" s="83">
        <f t="shared" si="10"/>
        <v>2334455.3599999994</v>
      </c>
      <c r="D31" s="95">
        <f t="shared" si="3"/>
        <v>7586.98</v>
      </c>
      <c r="E31" s="95">
        <f t="shared" si="4"/>
        <v>3624.8</v>
      </c>
      <c r="F31" s="95">
        <f t="shared" si="5"/>
        <v>11211.78</v>
      </c>
      <c r="G31" s="95">
        <f t="shared" si="8"/>
        <v>2330830.5599999996</v>
      </c>
      <c r="J31" s="156"/>
      <c r="K31" s="139"/>
      <c r="L31" s="143"/>
      <c r="M31" s="157"/>
      <c r="N31" s="157"/>
      <c r="O31" s="157"/>
      <c r="P31" s="157"/>
      <c r="Q31" s="183">
        <f t="shared" si="9"/>
        <v>44743</v>
      </c>
      <c r="R31" s="160">
        <v>15</v>
      </c>
      <c r="S31" s="163">
        <f t="shared" si="6"/>
        <v>971688.79216361942</v>
      </c>
      <c r="T31" s="184">
        <f t="shared" si="0"/>
        <v>0</v>
      </c>
      <c r="U31" s="185">
        <f t="shared" si="2"/>
        <v>2808.3491102994785</v>
      </c>
      <c r="V31" s="185">
        <f t="shared" si="7"/>
        <v>2808.35</v>
      </c>
      <c r="W31" s="185">
        <f t="shared" si="1"/>
        <v>968880.44305331993</v>
      </c>
    </row>
    <row r="32" spans="1:23" x14ac:dyDescent="0.25">
      <c r="A32" s="94">
        <f t="shared" si="11"/>
        <v>44713</v>
      </c>
      <c r="B32" s="55">
        <v>14</v>
      </c>
      <c r="C32" s="83">
        <f t="shared" si="10"/>
        <v>2330830.5599999996</v>
      </c>
      <c r="D32" s="95">
        <f t="shared" si="3"/>
        <v>7575.2</v>
      </c>
      <c r="E32" s="95">
        <f t="shared" si="4"/>
        <v>3636.58</v>
      </c>
      <c r="F32" s="95">
        <f t="shared" si="5"/>
        <v>11211.78</v>
      </c>
      <c r="G32" s="95">
        <f t="shared" si="8"/>
        <v>2327193.9799999995</v>
      </c>
      <c r="J32" s="156"/>
      <c r="K32" s="139"/>
      <c r="L32" s="143"/>
      <c r="M32" s="157"/>
      <c r="N32" s="157"/>
      <c r="O32" s="157"/>
      <c r="P32" s="157"/>
      <c r="Q32" s="183">
        <f t="shared" si="9"/>
        <v>44774</v>
      </c>
      <c r="R32" s="160">
        <v>16</v>
      </c>
      <c r="S32" s="163">
        <f t="shared" si="6"/>
        <v>968880.44305331993</v>
      </c>
      <c r="T32" s="184">
        <f t="shared" si="0"/>
        <v>0</v>
      </c>
      <c r="U32" s="185">
        <f t="shared" si="2"/>
        <v>2808.3491102994785</v>
      </c>
      <c r="V32" s="185">
        <f t="shared" si="7"/>
        <v>2808.35</v>
      </c>
      <c r="W32" s="185">
        <f t="shared" si="1"/>
        <v>966072.09394302045</v>
      </c>
    </row>
    <row r="33" spans="1:23" x14ac:dyDescent="0.25">
      <c r="A33" s="94">
        <f t="shared" si="11"/>
        <v>44743</v>
      </c>
      <c r="B33" s="55">
        <v>15</v>
      </c>
      <c r="C33" s="83">
        <f t="shared" si="10"/>
        <v>2327193.9799999995</v>
      </c>
      <c r="D33" s="95">
        <f t="shared" si="3"/>
        <v>7563.38</v>
      </c>
      <c r="E33" s="95">
        <f t="shared" si="4"/>
        <v>3648.4</v>
      </c>
      <c r="F33" s="95">
        <f t="shared" si="5"/>
        <v>11211.78</v>
      </c>
      <c r="G33" s="95">
        <f t="shared" si="8"/>
        <v>2323545.5799999996</v>
      </c>
      <c r="J33" s="156"/>
      <c r="K33" s="139"/>
      <c r="L33" s="143"/>
      <c r="M33" s="157"/>
      <c r="N33" s="157"/>
      <c r="O33" s="157"/>
      <c r="P33" s="157"/>
      <c r="Q33" s="183">
        <f t="shared" si="9"/>
        <v>44805</v>
      </c>
      <c r="R33" s="160">
        <v>17</v>
      </c>
      <c r="S33" s="163">
        <f t="shared" si="6"/>
        <v>966072.09394302045</v>
      </c>
      <c r="T33" s="184">
        <f t="shared" si="0"/>
        <v>0</v>
      </c>
      <c r="U33" s="185">
        <f t="shared" si="2"/>
        <v>2808.3491102994785</v>
      </c>
      <c r="V33" s="185">
        <f t="shared" si="7"/>
        <v>2808.35</v>
      </c>
      <c r="W33" s="185">
        <f t="shared" si="1"/>
        <v>963263.74483272096</v>
      </c>
    </row>
    <row r="34" spans="1:23" x14ac:dyDescent="0.25">
      <c r="A34" s="94">
        <f t="shared" si="11"/>
        <v>44774</v>
      </c>
      <c r="B34" s="55">
        <v>16</v>
      </c>
      <c r="C34" s="83">
        <f t="shared" si="10"/>
        <v>2323545.5799999996</v>
      </c>
      <c r="D34" s="95">
        <f t="shared" si="3"/>
        <v>7551.52</v>
      </c>
      <c r="E34" s="95">
        <f t="shared" si="4"/>
        <v>3660.26</v>
      </c>
      <c r="F34" s="95">
        <f t="shared" si="5"/>
        <v>11211.78</v>
      </c>
      <c r="G34" s="95">
        <f t="shared" si="8"/>
        <v>2319885.3199999998</v>
      </c>
      <c r="J34" s="156"/>
      <c r="K34" s="139"/>
      <c r="L34" s="143"/>
      <c r="M34" s="157"/>
      <c r="N34" s="157"/>
      <c r="O34" s="157"/>
      <c r="P34" s="157"/>
      <c r="Q34" s="183">
        <f t="shared" si="9"/>
        <v>44835</v>
      </c>
      <c r="R34" s="160">
        <v>18</v>
      </c>
      <c r="S34" s="163">
        <f t="shared" si="6"/>
        <v>963263.74483272096</v>
      </c>
      <c r="T34" s="184">
        <f t="shared" si="0"/>
        <v>0</v>
      </c>
      <c r="U34" s="185">
        <f t="shared" si="2"/>
        <v>2808.3491102994785</v>
      </c>
      <c r="V34" s="185">
        <f t="shared" si="7"/>
        <v>2808.35</v>
      </c>
      <c r="W34" s="185">
        <f t="shared" si="1"/>
        <v>960455.39572242147</v>
      </c>
    </row>
    <row r="35" spans="1:23" x14ac:dyDescent="0.25">
      <c r="A35" s="94">
        <f t="shared" si="11"/>
        <v>44805</v>
      </c>
      <c r="B35" s="55">
        <v>17</v>
      </c>
      <c r="C35" s="83">
        <f t="shared" si="10"/>
        <v>2319885.3199999998</v>
      </c>
      <c r="D35" s="95">
        <f t="shared" si="3"/>
        <v>7539.63</v>
      </c>
      <c r="E35" s="95">
        <f t="shared" si="4"/>
        <v>3672.15</v>
      </c>
      <c r="F35" s="95">
        <f t="shared" si="5"/>
        <v>11211.78</v>
      </c>
      <c r="G35" s="95">
        <f t="shared" si="8"/>
        <v>2316213.17</v>
      </c>
      <c r="J35" s="156"/>
      <c r="K35" s="139"/>
      <c r="L35" s="143"/>
      <c r="M35" s="157"/>
      <c r="N35" s="157"/>
      <c r="O35" s="157"/>
      <c r="P35" s="157"/>
      <c r="Q35" s="183">
        <f t="shared" si="9"/>
        <v>44866</v>
      </c>
      <c r="R35" s="160">
        <v>19</v>
      </c>
      <c r="S35" s="163">
        <f t="shared" si="6"/>
        <v>960455.39572242147</v>
      </c>
      <c r="T35" s="184">
        <f t="shared" si="0"/>
        <v>0</v>
      </c>
      <c r="U35" s="185">
        <f t="shared" si="2"/>
        <v>2808.3491102994785</v>
      </c>
      <c r="V35" s="185">
        <f t="shared" si="7"/>
        <v>2808.35</v>
      </c>
      <c r="W35" s="185">
        <f t="shared" si="1"/>
        <v>957647.04661212198</v>
      </c>
    </row>
    <row r="36" spans="1:23" x14ac:dyDescent="0.25">
      <c r="A36" s="94">
        <f t="shared" si="11"/>
        <v>44835</v>
      </c>
      <c r="B36" s="55">
        <v>18</v>
      </c>
      <c r="C36" s="83">
        <f t="shared" si="10"/>
        <v>2316213.17</v>
      </c>
      <c r="D36" s="95">
        <f t="shared" si="3"/>
        <v>7527.69</v>
      </c>
      <c r="E36" s="95">
        <f t="shared" si="4"/>
        <v>3684.09</v>
      </c>
      <c r="F36" s="95">
        <f t="shared" si="5"/>
        <v>11211.78</v>
      </c>
      <c r="G36" s="95">
        <f t="shared" si="8"/>
        <v>2312529.08</v>
      </c>
      <c r="J36" s="156"/>
      <c r="K36" s="139"/>
      <c r="L36" s="143"/>
      <c r="M36" s="157"/>
      <c r="N36" s="157"/>
      <c r="O36" s="157"/>
      <c r="P36" s="157"/>
      <c r="Q36" s="183">
        <f t="shared" si="9"/>
        <v>44896</v>
      </c>
      <c r="R36" s="160">
        <v>20</v>
      </c>
      <c r="S36" s="163">
        <f t="shared" si="6"/>
        <v>957647.04661212198</v>
      </c>
      <c r="T36" s="184">
        <f t="shared" si="0"/>
        <v>0</v>
      </c>
      <c r="U36" s="185">
        <f t="shared" si="2"/>
        <v>2808.3491102994785</v>
      </c>
      <c r="V36" s="185">
        <f t="shared" si="7"/>
        <v>2808.35</v>
      </c>
      <c r="W36" s="185">
        <f t="shared" si="1"/>
        <v>954838.69750182249</v>
      </c>
    </row>
    <row r="37" spans="1:23" x14ac:dyDescent="0.25">
      <c r="A37" s="94">
        <f t="shared" si="11"/>
        <v>44866</v>
      </c>
      <c r="B37" s="55">
        <v>19</v>
      </c>
      <c r="C37" s="83">
        <f t="shared" si="10"/>
        <v>2312529.08</v>
      </c>
      <c r="D37" s="95">
        <f t="shared" si="3"/>
        <v>7515.72</v>
      </c>
      <c r="E37" s="95">
        <f t="shared" si="4"/>
        <v>3696.06</v>
      </c>
      <c r="F37" s="95">
        <f t="shared" si="5"/>
        <v>11211.78</v>
      </c>
      <c r="G37" s="95">
        <f t="shared" si="8"/>
        <v>2308833.02</v>
      </c>
      <c r="J37" s="156"/>
      <c r="K37" s="139"/>
      <c r="L37" s="143"/>
      <c r="M37" s="157"/>
      <c r="N37" s="157"/>
      <c r="O37" s="157"/>
      <c r="P37" s="157"/>
      <c r="Q37" s="183">
        <f t="shared" si="9"/>
        <v>44927</v>
      </c>
      <c r="R37" s="160">
        <v>21</v>
      </c>
      <c r="S37" s="163">
        <f t="shared" si="6"/>
        <v>954838.69750182249</v>
      </c>
      <c r="T37" s="184">
        <f t="shared" si="0"/>
        <v>0</v>
      </c>
      <c r="U37" s="185">
        <f t="shared" si="2"/>
        <v>2808.3491102994785</v>
      </c>
      <c r="V37" s="185">
        <f t="shared" si="7"/>
        <v>2808.35</v>
      </c>
      <c r="W37" s="185">
        <f t="shared" si="1"/>
        <v>952030.348391523</v>
      </c>
    </row>
    <row r="38" spans="1:23" x14ac:dyDescent="0.25">
      <c r="A38" s="94">
        <f t="shared" si="11"/>
        <v>44896</v>
      </c>
      <c r="B38" s="55">
        <v>20</v>
      </c>
      <c r="C38" s="83">
        <f t="shared" si="10"/>
        <v>2308833.02</v>
      </c>
      <c r="D38" s="95">
        <f t="shared" si="3"/>
        <v>7503.71</v>
      </c>
      <c r="E38" s="95">
        <f t="shared" si="4"/>
        <v>3708.07</v>
      </c>
      <c r="F38" s="95">
        <f t="shared" si="5"/>
        <v>11211.78</v>
      </c>
      <c r="G38" s="95">
        <f t="shared" si="8"/>
        <v>2305124.9500000002</v>
      </c>
      <c r="J38" s="156"/>
      <c r="K38" s="139"/>
      <c r="L38" s="143"/>
      <c r="M38" s="157"/>
      <c r="N38" s="157"/>
      <c r="O38" s="157"/>
      <c r="P38" s="157"/>
      <c r="Q38" s="183">
        <f t="shared" si="9"/>
        <v>44958</v>
      </c>
      <c r="R38" s="160">
        <v>22</v>
      </c>
      <c r="S38" s="163">
        <f t="shared" si="6"/>
        <v>952030.348391523</v>
      </c>
      <c r="T38" s="184">
        <f t="shared" si="0"/>
        <v>0</v>
      </c>
      <c r="U38" s="185">
        <f t="shared" si="2"/>
        <v>2808.3491102994785</v>
      </c>
      <c r="V38" s="185">
        <f t="shared" si="7"/>
        <v>2808.35</v>
      </c>
      <c r="W38" s="185">
        <f t="shared" si="1"/>
        <v>949221.99928122351</v>
      </c>
    </row>
    <row r="39" spans="1:23" x14ac:dyDescent="0.25">
      <c r="A39" s="94">
        <f t="shared" si="11"/>
        <v>44927</v>
      </c>
      <c r="B39" s="55">
        <v>21</v>
      </c>
      <c r="C39" s="83">
        <f t="shared" si="10"/>
        <v>2305124.9500000002</v>
      </c>
      <c r="D39" s="95">
        <f t="shared" si="3"/>
        <v>7491.66</v>
      </c>
      <c r="E39" s="95">
        <f t="shared" si="4"/>
        <v>3720.12</v>
      </c>
      <c r="F39" s="95">
        <f t="shared" si="5"/>
        <v>11211.78</v>
      </c>
      <c r="G39" s="95">
        <f t="shared" si="8"/>
        <v>2301404.83</v>
      </c>
      <c r="J39" s="156"/>
      <c r="K39" s="139"/>
      <c r="L39" s="143"/>
      <c r="M39" s="157"/>
      <c r="N39" s="157"/>
      <c r="O39" s="157"/>
      <c r="P39" s="157"/>
      <c r="Q39" s="183">
        <f t="shared" si="9"/>
        <v>44986</v>
      </c>
      <c r="R39" s="160">
        <v>23</v>
      </c>
      <c r="S39" s="163">
        <f t="shared" si="6"/>
        <v>949221.99928122351</v>
      </c>
      <c r="T39" s="184">
        <f t="shared" si="0"/>
        <v>0</v>
      </c>
      <c r="U39" s="185">
        <f t="shared" si="2"/>
        <v>2808.3491102994785</v>
      </c>
      <c r="V39" s="185">
        <f t="shared" si="7"/>
        <v>2808.35</v>
      </c>
      <c r="W39" s="185">
        <f t="shared" si="1"/>
        <v>946413.65017092403</v>
      </c>
    </row>
    <row r="40" spans="1:23" x14ac:dyDescent="0.25">
      <c r="A40" s="94">
        <f t="shared" si="11"/>
        <v>44958</v>
      </c>
      <c r="B40" s="55">
        <v>22</v>
      </c>
      <c r="C40" s="83">
        <f t="shared" si="10"/>
        <v>2301404.83</v>
      </c>
      <c r="D40" s="95">
        <f t="shared" si="3"/>
        <v>7479.57</v>
      </c>
      <c r="E40" s="95">
        <f t="shared" si="4"/>
        <v>3732.21</v>
      </c>
      <c r="F40" s="95">
        <f t="shared" si="5"/>
        <v>11211.78</v>
      </c>
      <c r="G40" s="95">
        <f t="shared" si="8"/>
        <v>2297672.62</v>
      </c>
      <c r="J40" s="156"/>
      <c r="K40" s="139"/>
      <c r="L40" s="143"/>
      <c r="M40" s="157"/>
      <c r="N40" s="157"/>
      <c r="O40" s="157"/>
      <c r="P40" s="157"/>
      <c r="Q40" s="183">
        <f t="shared" si="9"/>
        <v>45017</v>
      </c>
      <c r="R40" s="160">
        <v>24</v>
      </c>
      <c r="S40" s="163">
        <f t="shared" si="6"/>
        <v>946413.65017092403</v>
      </c>
      <c r="T40" s="184">
        <f t="shared" si="0"/>
        <v>0</v>
      </c>
      <c r="U40" s="185">
        <f t="shared" si="2"/>
        <v>2808.3491102994785</v>
      </c>
      <c r="V40" s="185">
        <f t="shared" si="7"/>
        <v>2808.35</v>
      </c>
      <c r="W40" s="185">
        <f t="shared" si="1"/>
        <v>943605.30106062454</v>
      </c>
    </row>
    <row r="41" spans="1:23" x14ac:dyDescent="0.25">
      <c r="A41" s="94">
        <f t="shared" si="11"/>
        <v>44986</v>
      </c>
      <c r="B41" s="55">
        <v>23</v>
      </c>
      <c r="C41" s="83">
        <f t="shared" si="10"/>
        <v>2297672.62</v>
      </c>
      <c r="D41" s="95">
        <f t="shared" si="3"/>
        <v>7467.44</v>
      </c>
      <c r="E41" s="95">
        <f t="shared" si="4"/>
        <v>3744.34</v>
      </c>
      <c r="F41" s="95">
        <f t="shared" si="5"/>
        <v>11211.78</v>
      </c>
      <c r="G41" s="95">
        <f t="shared" si="8"/>
        <v>2293928.2800000003</v>
      </c>
      <c r="J41" s="156"/>
      <c r="K41" s="139"/>
      <c r="L41" s="143"/>
      <c r="M41" s="157"/>
      <c r="N41" s="157"/>
      <c r="O41" s="157"/>
      <c r="P41" s="157"/>
      <c r="Q41" s="183">
        <f t="shared" si="9"/>
        <v>45047</v>
      </c>
      <c r="R41" s="160">
        <v>25</v>
      </c>
      <c r="S41" s="163">
        <f t="shared" si="6"/>
        <v>943605.30106062454</v>
      </c>
      <c r="T41" s="184">
        <f t="shared" si="0"/>
        <v>0</v>
      </c>
      <c r="U41" s="185">
        <f t="shared" si="2"/>
        <v>2808.3491102994785</v>
      </c>
      <c r="V41" s="185">
        <f t="shared" si="7"/>
        <v>2808.35</v>
      </c>
      <c r="W41" s="185">
        <f t="shared" si="1"/>
        <v>940796.95195032505</v>
      </c>
    </row>
    <row r="42" spans="1:23" x14ac:dyDescent="0.25">
      <c r="A42" s="94">
        <f t="shared" si="11"/>
        <v>45017</v>
      </c>
      <c r="B42" s="55">
        <v>24</v>
      </c>
      <c r="C42" s="83">
        <f t="shared" si="10"/>
        <v>2293928.2800000003</v>
      </c>
      <c r="D42" s="95">
        <f t="shared" si="3"/>
        <v>7455.27</v>
      </c>
      <c r="E42" s="95">
        <f t="shared" si="4"/>
        <v>3756.51</v>
      </c>
      <c r="F42" s="95">
        <f t="shared" si="5"/>
        <v>11211.78</v>
      </c>
      <c r="G42" s="95">
        <f t="shared" si="8"/>
        <v>2290171.7700000005</v>
      </c>
      <c r="J42" s="156"/>
      <c r="K42" s="139"/>
      <c r="L42" s="143"/>
      <c r="M42" s="157"/>
      <c r="N42" s="157"/>
      <c r="O42" s="157"/>
      <c r="P42" s="157"/>
      <c r="Q42" s="183">
        <f t="shared" si="9"/>
        <v>45078</v>
      </c>
      <c r="R42" s="160">
        <v>26</v>
      </c>
      <c r="S42" s="163">
        <f t="shared" si="6"/>
        <v>940796.95195032505</v>
      </c>
      <c r="T42" s="184">
        <f t="shared" si="0"/>
        <v>0</v>
      </c>
      <c r="U42" s="185">
        <f t="shared" si="2"/>
        <v>2808.3491102994785</v>
      </c>
      <c r="V42" s="185">
        <f t="shared" si="7"/>
        <v>2808.35</v>
      </c>
      <c r="W42" s="185">
        <f t="shared" si="1"/>
        <v>937988.60284002556</v>
      </c>
    </row>
    <row r="43" spans="1:23" x14ac:dyDescent="0.25">
      <c r="A43" s="94">
        <f t="shared" si="11"/>
        <v>45047</v>
      </c>
      <c r="B43" s="55">
        <v>25</v>
      </c>
      <c r="C43" s="83">
        <f t="shared" si="10"/>
        <v>2290171.7700000005</v>
      </c>
      <c r="D43" s="95">
        <f t="shared" si="3"/>
        <v>7443.06</v>
      </c>
      <c r="E43" s="95">
        <f t="shared" si="4"/>
        <v>3768.72</v>
      </c>
      <c r="F43" s="95">
        <f t="shared" si="5"/>
        <v>11211.78</v>
      </c>
      <c r="G43" s="95">
        <f t="shared" si="8"/>
        <v>2286403.0500000003</v>
      </c>
      <c r="J43" s="156"/>
      <c r="K43" s="139"/>
      <c r="L43" s="143"/>
      <c r="M43" s="157"/>
      <c r="N43" s="157"/>
      <c r="O43" s="157"/>
      <c r="P43" s="157"/>
      <c r="Q43" s="183">
        <f t="shared" si="9"/>
        <v>45108</v>
      </c>
      <c r="R43" s="160">
        <v>27</v>
      </c>
      <c r="S43" s="163">
        <f t="shared" si="6"/>
        <v>937988.60284002556</v>
      </c>
      <c r="T43" s="184">
        <f t="shared" si="0"/>
        <v>0</v>
      </c>
      <c r="U43" s="185">
        <f t="shared" si="2"/>
        <v>2808.3491102994785</v>
      </c>
      <c r="V43" s="185">
        <f t="shared" si="7"/>
        <v>2808.35</v>
      </c>
      <c r="W43" s="185">
        <f t="shared" si="1"/>
        <v>935180.25372972607</v>
      </c>
    </row>
    <row r="44" spans="1:23" x14ac:dyDescent="0.25">
      <c r="A44" s="94">
        <f t="shared" si="11"/>
        <v>45078</v>
      </c>
      <c r="B44" s="55">
        <v>26</v>
      </c>
      <c r="C44" s="83">
        <f t="shared" si="10"/>
        <v>2286403.0500000003</v>
      </c>
      <c r="D44" s="95">
        <f t="shared" si="3"/>
        <v>7430.81</v>
      </c>
      <c r="E44" s="95">
        <f t="shared" si="4"/>
        <v>3780.97</v>
      </c>
      <c r="F44" s="95">
        <f t="shared" si="5"/>
        <v>11211.78</v>
      </c>
      <c r="G44" s="95">
        <f t="shared" si="8"/>
        <v>2282622.08</v>
      </c>
      <c r="J44" s="156"/>
      <c r="K44" s="139"/>
      <c r="L44" s="143"/>
      <c r="M44" s="157"/>
      <c r="N44" s="157"/>
      <c r="O44" s="157"/>
      <c r="P44" s="157"/>
      <c r="Q44" s="183">
        <f t="shared" si="9"/>
        <v>45139</v>
      </c>
      <c r="R44" s="160">
        <v>28</v>
      </c>
      <c r="S44" s="163">
        <f t="shared" si="6"/>
        <v>935180.25372972607</v>
      </c>
      <c r="T44" s="184">
        <f t="shared" si="0"/>
        <v>0</v>
      </c>
      <c r="U44" s="185">
        <f t="shared" si="2"/>
        <v>2808.3491102994785</v>
      </c>
      <c r="V44" s="185">
        <f t="shared" si="7"/>
        <v>2808.35</v>
      </c>
      <c r="W44" s="185">
        <f t="shared" si="1"/>
        <v>932371.90461942658</v>
      </c>
    </row>
    <row r="45" spans="1:23" x14ac:dyDescent="0.25">
      <c r="A45" s="94">
        <f t="shared" si="11"/>
        <v>45108</v>
      </c>
      <c r="B45" s="55">
        <v>27</v>
      </c>
      <c r="C45" s="83">
        <f t="shared" si="10"/>
        <v>2282622.08</v>
      </c>
      <c r="D45" s="95">
        <f t="shared" si="3"/>
        <v>7418.52</v>
      </c>
      <c r="E45" s="95">
        <f t="shared" si="4"/>
        <v>3793.26</v>
      </c>
      <c r="F45" s="95">
        <f t="shared" si="5"/>
        <v>11211.78</v>
      </c>
      <c r="G45" s="95">
        <f t="shared" si="8"/>
        <v>2278828.8200000003</v>
      </c>
      <c r="J45" s="156"/>
      <c r="K45" s="139"/>
      <c r="L45" s="143"/>
      <c r="M45" s="157"/>
      <c r="N45" s="157"/>
      <c r="O45" s="157"/>
      <c r="P45" s="157"/>
      <c r="Q45" s="183">
        <f t="shared" si="9"/>
        <v>45170</v>
      </c>
      <c r="R45" s="160">
        <v>29</v>
      </c>
      <c r="S45" s="163">
        <f t="shared" si="6"/>
        <v>932371.90461942658</v>
      </c>
      <c r="T45" s="184">
        <f t="shared" si="0"/>
        <v>0</v>
      </c>
      <c r="U45" s="185">
        <f t="shared" si="2"/>
        <v>2808.3491102994785</v>
      </c>
      <c r="V45" s="185">
        <f t="shared" si="7"/>
        <v>2808.35</v>
      </c>
      <c r="W45" s="185">
        <f t="shared" si="1"/>
        <v>929563.55550912709</v>
      </c>
    </row>
    <row r="46" spans="1:23" x14ac:dyDescent="0.25">
      <c r="A46" s="94">
        <f t="shared" si="11"/>
        <v>45139</v>
      </c>
      <c r="B46" s="55">
        <v>28</v>
      </c>
      <c r="C46" s="83">
        <f t="shared" si="10"/>
        <v>2278828.8200000003</v>
      </c>
      <c r="D46" s="95">
        <f t="shared" si="3"/>
        <v>7406.19</v>
      </c>
      <c r="E46" s="95">
        <f t="shared" si="4"/>
        <v>3805.59</v>
      </c>
      <c r="F46" s="95">
        <f t="shared" si="5"/>
        <v>11211.78</v>
      </c>
      <c r="G46" s="95">
        <f t="shared" si="8"/>
        <v>2275023.2300000004</v>
      </c>
      <c r="J46" s="156"/>
      <c r="K46" s="139"/>
      <c r="L46" s="143"/>
      <c r="M46" s="157"/>
      <c r="N46" s="157"/>
      <c r="O46" s="157"/>
      <c r="P46" s="157"/>
      <c r="Q46" s="183">
        <f t="shared" si="9"/>
        <v>45200</v>
      </c>
      <c r="R46" s="160">
        <v>30</v>
      </c>
      <c r="S46" s="163">
        <f t="shared" si="6"/>
        <v>929563.55550912709</v>
      </c>
      <c r="T46" s="184">
        <f t="shared" si="0"/>
        <v>0</v>
      </c>
      <c r="U46" s="185">
        <f t="shared" si="2"/>
        <v>2808.3491102994785</v>
      </c>
      <c r="V46" s="185">
        <f t="shared" si="7"/>
        <v>2808.35</v>
      </c>
      <c r="W46" s="185">
        <f t="shared" si="1"/>
        <v>926755.20639882761</v>
      </c>
    </row>
    <row r="47" spans="1:23" x14ac:dyDescent="0.25">
      <c r="A47" s="94">
        <f t="shared" si="11"/>
        <v>45170</v>
      </c>
      <c r="B47" s="55">
        <v>29</v>
      </c>
      <c r="C47" s="83">
        <f t="shared" si="10"/>
        <v>2275023.2300000004</v>
      </c>
      <c r="D47" s="95">
        <f t="shared" si="3"/>
        <v>7393.83</v>
      </c>
      <c r="E47" s="95">
        <f t="shared" si="4"/>
        <v>3817.95</v>
      </c>
      <c r="F47" s="95">
        <f t="shared" si="5"/>
        <v>11211.78</v>
      </c>
      <c r="G47" s="95">
        <f t="shared" si="8"/>
        <v>2271205.2800000003</v>
      </c>
      <c r="J47" s="156"/>
      <c r="K47" s="139"/>
      <c r="L47" s="143"/>
      <c r="M47" s="157"/>
      <c r="N47" s="157"/>
      <c r="O47" s="157"/>
      <c r="P47" s="157"/>
      <c r="Q47" s="183">
        <f t="shared" si="9"/>
        <v>45231</v>
      </c>
      <c r="R47" s="160">
        <v>31</v>
      </c>
      <c r="S47" s="163">
        <f t="shared" si="6"/>
        <v>926755.20639882761</v>
      </c>
      <c r="T47" s="184">
        <f t="shared" si="0"/>
        <v>0</v>
      </c>
      <c r="U47" s="185">
        <f t="shared" si="2"/>
        <v>2808.3491102994785</v>
      </c>
      <c r="V47" s="185">
        <f t="shared" si="7"/>
        <v>2808.35</v>
      </c>
      <c r="W47" s="185">
        <f t="shared" si="1"/>
        <v>923946.85728852812</v>
      </c>
    </row>
    <row r="48" spans="1:23" x14ac:dyDescent="0.25">
      <c r="A48" s="94">
        <f t="shared" si="11"/>
        <v>45200</v>
      </c>
      <c r="B48" s="55">
        <v>30</v>
      </c>
      <c r="C48" s="83">
        <f t="shared" si="10"/>
        <v>2271205.2800000003</v>
      </c>
      <c r="D48" s="95">
        <f t="shared" si="3"/>
        <v>7381.42</v>
      </c>
      <c r="E48" s="95">
        <f t="shared" si="4"/>
        <v>3830.36</v>
      </c>
      <c r="F48" s="95">
        <f t="shared" si="5"/>
        <v>11211.78</v>
      </c>
      <c r="G48" s="95">
        <f t="shared" si="8"/>
        <v>2267374.9200000004</v>
      </c>
      <c r="J48" s="156"/>
      <c r="K48" s="139"/>
      <c r="L48" s="143"/>
      <c r="M48" s="157"/>
      <c r="N48" s="157"/>
      <c r="O48" s="157"/>
      <c r="P48" s="157"/>
      <c r="Q48" s="183">
        <f t="shared" si="9"/>
        <v>45261</v>
      </c>
      <c r="R48" s="160">
        <v>32</v>
      </c>
      <c r="S48" s="163">
        <f t="shared" si="6"/>
        <v>923946.85728852812</v>
      </c>
      <c r="T48" s="184">
        <f t="shared" si="0"/>
        <v>0</v>
      </c>
      <c r="U48" s="185">
        <f t="shared" si="2"/>
        <v>2808.3491102994785</v>
      </c>
      <c r="V48" s="185">
        <f t="shared" si="7"/>
        <v>2808.35</v>
      </c>
      <c r="W48" s="185">
        <f t="shared" si="1"/>
        <v>921138.50817822863</v>
      </c>
    </row>
    <row r="49" spans="1:23" x14ac:dyDescent="0.25">
      <c r="A49" s="94">
        <f t="shared" si="11"/>
        <v>45231</v>
      </c>
      <c r="B49" s="55">
        <v>31</v>
      </c>
      <c r="C49" s="83">
        <f t="shared" si="10"/>
        <v>2267374.9200000004</v>
      </c>
      <c r="D49" s="95">
        <f t="shared" si="3"/>
        <v>7368.97</v>
      </c>
      <c r="E49" s="95">
        <f t="shared" si="4"/>
        <v>3842.81</v>
      </c>
      <c r="F49" s="95">
        <f t="shared" si="5"/>
        <v>11211.78</v>
      </c>
      <c r="G49" s="95">
        <f t="shared" si="8"/>
        <v>2263532.1100000003</v>
      </c>
      <c r="J49" s="156"/>
      <c r="K49" s="139"/>
      <c r="L49" s="143"/>
      <c r="M49" s="157"/>
      <c r="N49" s="157"/>
      <c r="O49" s="157"/>
      <c r="P49" s="157"/>
      <c r="Q49" s="183">
        <f t="shared" si="9"/>
        <v>45292</v>
      </c>
      <c r="R49" s="160">
        <v>33</v>
      </c>
      <c r="S49" s="163">
        <f t="shared" si="6"/>
        <v>921138.50817822863</v>
      </c>
      <c r="T49" s="184">
        <f t="shared" si="0"/>
        <v>0</v>
      </c>
      <c r="U49" s="185">
        <f t="shared" si="2"/>
        <v>2808.3491102994785</v>
      </c>
      <c r="V49" s="185">
        <f t="shared" si="7"/>
        <v>2808.35</v>
      </c>
      <c r="W49" s="185">
        <f t="shared" si="1"/>
        <v>918330.15906792914</v>
      </c>
    </row>
    <row r="50" spans="1:23" x14ac:dyDescent="0.25">
      <c r="A50" s="94">
        <f t="shared" si="11"/>
        <v>45261</v>
      </c>
      <c r="B50" s="55">
        <v>32</v>
      </c>
      <c r="C50" s="83">
        <f t="shared" si="10"/>
        <v>2263532.1100000003</v>
      </c>
      <c r="D50" s="95">
        <f t="shared" si="3"/>
        <v>7356.48</v>
      </c>
      <c r="E50" s="95">
        <f t="shared" si="4"/>
        <v>3855.3</v>
      </c>
      <c r="F50" s="95">
        <f t="shared" si="5"/>
        <v>11211.78</v>
      </c>
      <c r="G50" s="95">
        <f t="shared" si="8"/>
        <v>2259676.8100000005</v>
      </c>
      <c r="J50" s="156"/>
      <c r="K50" s="139"/>
      <c r="L50" s="143"/>
      <c r="M50" s="157"/>
      <c r="N50" s="157"/>
      <c r="O50" s="157"/>
      <c r="P50" s="157"/>
      <c r="Q50" s="183">
        <f t="shared" si="9"/>
        <v>45323</v>
      </c>
      <c r="R50" s="160">
        <v>34</v>
      </c>
      <c r="S50" s="163">
        <f t="shared" si="6"/>
        <v>918330.15906792914</v>
      </c>
      <c r="T50" s="184">
        <f t="shared" si="0"/>
        <v>0</v>
      </c>
      <c r="U50" s="185">
        <f t="shared" si="2"/>
        <v>2808.3491102994785</v>
      </c>
      <c r="V50" s="185">
        <f t="shared" si="7"/>
        <v>2808.35</v>
      </c>
      <c r="W50" s="185">
        <f t="shared" si="1"/>
        <v>915521.80995762965</v>
      </c>
    </row>
    <row r="51" spans="1:23" x14ac:dyDescent="0.25">
      <c r="A51" s="94">
        <f t="shared" si="11"/>
        <v>45292</v>
      </c>
      <c r="B51" s="55">
        <v>33</v>
      </c>
      <c r="C51" s="83">
        <f t="shared" si="10"/>
        <v>2259676.8100000005</v>
      </c>
      <c r="D51" s="95">
        <f t="shared" si="3"/>
        <v>7343.95</v>
      </c>
      <c r="E51" s="95">
        <f t="shared" si="4"/>
        <v>3867.83</v>
      </c>
      <c r="F51" s="95">
        <f t="shared" si="5"/>
        <v>11211.78</v>
      </c>
      <c r="G51" s="95">
        <f t="shared" si="8"/>
        <v>2255808.9800000004</v>
      </c>
      <c r="J51" s="156"/>
      <c r="K51" s="139"/>
      <c r="L51" s="143"/>
      <c r="M51" s="157"/>
      <c r="N51" s="157"/>
      <c r="O51" s="157"/>
      <c r="P51" s="157"/>
      <c r="Q51" s="183">
        <f t="shared" si="9"/>
        <v>45352</v>
      </c>
      <c r="R51" s="160">
        <v>35</v>
      </c>
      <c r="S51" s="163">
        <f t="shared" si="6"/>
        <v>915521.80995762965</v>
      </c>
      <c r="T51" s="184">
        <f t="shared" si="0"/>
        <v>0</v>
      </c>
      <c r="U51" s="185">
        <f t="shared" si="2"/>
        <v>2808.3491102994785</v>
      </c>
      <c r="V51" s="185">
        <f t="shared" si="7"/>
        <v>2808.35</v>
      </c>
      <c r="W51" s="185">
        <f t="shared" si="1"/>
        <v>912713.46084733016</v>
      </c>
    </row>
    <row r="52" spans="1:23" x14ac:dyDescent="0.25">
      <c r="A52" s="94">
        <f t="shared" si="11"/>
        <v>45323</v>
      </c>
      <c r="B52" s="55">
        <v>34</v>
      </c>
      <c r="C52" s="83">
        <f t="shared" si="10"/>
        <v>2255808.9800000004</v>
      </c>
      <c r="D52" s="95">
        <f t="shared" si="3"/>
        <v>7331.38</v>
      </c>
      <c r="E52" s="95">
        <f t="shared" si="4"/>
        <v>3880.4</v>
      </c>
      <c r="F52" s="95">
        <f t="shared" si="5"/>
        <v>11211.78</v>
      </c>
      <c r="G52" s="95">
        <f t="shared" si="8"/>
        <v>2251928.5800000005</v>
      </c>
      <c r="J52" s="156"/>
      <c r="K52" s="139"/>
      <c r="L52" s="143"/>
      <c r="M52" s="157"/>
      <c r="N52" s="157"/>
      <c r="O52" s="157"/>
      <c r="P52" s="157"/>
      <c r="Q52" s="183">
        <f t="shared" si="9"/>
        <v>45383</v>
      </c>
      <c r="R52" s="160">
        <v>36</v>
      </c>
      <c r="S52" s="163">
        <f t="shared" si="6"/>
        <v>912713.46084733016</v>
      </c>
      <c r="T52" s="184">
        <f t="shared" si="0"/>
        <v>0</v>
      </c>
      <c r="U52" s="185">
        <f t="shared" si="2"/>
        <v>2808.3491102994785</v>
      </c>
      <c r="V52" s="185">
        <f t="shared" si="7"/>
        <v>2808.35</v>
      </c>
      <c r="W52" s="185">
        <f t="shared" si="1"/>
        <v>909905.11173703067</v>
      </c>
    </row>
    <row r="53" spans="1:23" x14ac:dyDescent="0.25">
      <c r="A53" s="94">
        <f t="shared" si="11"/>
        <v>45352</v>
      </c>
      <c r="B53" s="55">
        <v>35</v>
      </c>
      <c r="C53" s="83">
        <f t="shared" si="10"/>
        <v>2251928.5800000005</v>
      </c>
      <c r="D53" s="95">
        <f t="shared" si="3"/>
        <v>7318.77</v>
      </c>
      <c r="E53" s="95">
        <f t="shared" si="4"/>
        <v>3893.01</v>
      </c>
      <c r="F53" s="95">
        <f t="shared" si="5"/>
        <v>11211.78</v>
      </c>
      <c r="G53" s="95">
        <f t="shared" si="8"/>
        <v>2248035.5700000008</v>
      </c>
      <c r="J53" s="156"/>
      <c r="K53" s="139"/>
      <c r="L53" s="143"/>
      <c r="M53" s="157"/>
      <c r="N53" s="157"/>
      <c r="O53" s="157"/>
      <c r="P53" s="157"/>
      <c r="Q53" s="183">
        <f t="shared" si="9"/>
        <v>45413</v>
      </c>
      <c r="R53" s="160">
        <v>37</v>
      </c>
      <c r="S53" s="163">
        <f t="shared" si="6"/>
        <v>909905.11173703067</v>
      </c>
      <c r="T53" s="184">
        <f t="shared" si="0"/>
        <v>0</v>
      </c>
      <c r="U53" s="185">
        <f t="shared" si="2"/>
        <v>2808.3491102994785</v>
      </c>
      <c r="V53" s="185">
        <f t="shared" si="7"/>
        <v>2808.35</v>
      </c>
      <c r="W53" s="185">
        <f t="shared" si="1"/>
        <v>907096.76262673119</v>
      </c>
    </row>
    <row r="54" spans="1:23" x14ac:dyDescent="0.25">
      <c r="A54" s="94">
        <f t="shared" si="11"/>
        <v>45383</v>
      </c>
      <c r="B54" s="55">
        <v>36</v>
      </c>
      <c r="C54" s="83">
        <f t="shared" si="10"/>
        <v>2248035.5700000008</v>
      </c>
      <c r="D54" s="95">
        <f t="shared" si="3"/>
        <v>7306.12</v>
      </c>
      <c r="E54" s="95">
        <f t="shared" si="4"/>
        <v>3905.66</v>
      </c>
      <c r="F54" s="95">
        <f t="shared" si="5"/>
        <v>11211.78</v>
      </c>
      <c r="G54" s="95">
        <f t="shared" si="8"/>
        <v>2244129.9100000006</v>
      </c>
      <c r="J54" s="156"/>
      <c r="K54" s="139"/>
      <c r="L54" s="143"/>
      <c r="M54" s="157"/>
      <c r="N54" s="157"/>
      <c r="O54" s="157"/>
      <c r="P54" s="157"/>
      <c r="Q54" s="183">
        <f t="shared" si="9"/>
        <v>45444</v>
      </c>
      <c r="R54" s="160">
        <v>38</v>
      </c>
      <c r="S54" s="163">
        <f t="shared" si="6"/>
        <v>907096.76262673119</v>
      </c>
      <c r="T54" s="184">
        <f t="shared" si="0"/>
        <v>0</v>
      </c>
      <c r="U54" s="185">
        <f t="shared" si="2"/>
        <v>2808.3491102994785</v>
      </c>
      <c r="V54" s="185">
        <f t="shared" si="7"/>
        <v>2808.35</v>
      </c>
      <c r="W54" s="185">
        <f t="shared" si="1"/>
        <v>904288.4135164317</v>
      </c>
    </row>
    <row r="55" spans="1:23" x14ac:dyDescent="0.25">
      <c r="A55" s="94">
        <f t="shared" si="11"/>
        <v>45413</v>
      </c>
      <c r="B55" s="55">
        <v>37</v>
      </c>
      <c r="C55" s="83">
        <f t="shared" si="10"/>
        <v>2244129.9100000006</v>
      </c>
      <c r="D55" s="95">
        <f t="shared" si="3"/>
        <v>7293.42</v>
      </c>
      <c r="E55" s="95">
        <f t="shared" si="4"/>
        <v>3918.36</v>
      </c>
      <c r="F55" s="95">
        <f t="shared" si="5"/>
        <v>11211.78</v>
      </c>
      <c r="G55" s="95">
        <f t="shared" si="8"/>
        <v>2240211.5500000007</v>
      </c>
      <c r="J55" s="156"/>
      <c r="K55" s="139"/>
      <c r="L55" s="143"/>
      <c r="M55" s="157"/>
      <c r="N55" s="157"/>
      <c r="O55" s="157"/>
      <c r="P55" s="157"/>
      <c r="Q55" s="183">
        <f t="shared" si="9"/>
        <v>45474</v>
      </c>
      <c r="R55" s="160">
        <v>39</v>
      </c>
      <c r="S55" s="163">
        <f t="shared" si="6"/>
        <v>904288.4135164317</v>
      </c>
      <c r="T55" s="184">
        <f t="shared" si="0"/>
        <v>0</v>
      </c>
      <c r="U55" s="185">
        <f t="shared" si="2"/>
        <v>2808.3491102994785</v>
      </c>
      <c r="V55" s="185">
        <f t="shared" si="7"/>
        <v>2808.35</v>
      </c>
      <c r="W55" s="185">
        <f t="shared" si="1"/>
        <v>901480.06440613221</v>
      </c>
    </row>
    <row r="56" spans="1:23" x14ac:dyDescent="0.25">
      <c r="A56" s="94">
        <f t="shared" si="11"/>
        <v>45444</v>
      </c>
      <c r="B56" s="55">
        <v>38</v>
      </c>
      <c r="C56" s="83">
        <f t="shared" si="10"/>
        <v>2240211.5500000007</v>
      </c>
      <c r="D56" s="95">
        <f t="shared" si="3"/>
        <v>7280.69</v>
      </c>
      <c r="E56" s="95">
        <f t="shared" si="4"/>
        <v>3931.09</v>
      </c>
      <c r="F56" s="95">
        <f t="shared" si="5"/>
        <v>11211.78</v>
      </c>
      <c r="G56" s="95">
        <f t="shared" si="8"/>
        <v>2236280.4600000009</v>
      </c>
      <c r="J56" s="156"/>
      <c r="K56" s="139"/>
      <c r="L56" s="143"/>
      <c r="M56" s="157"/>
      <c r="N56" s="157"/>
      <c r="O56" s="157"/>
      <c r="P56" s="157"/>
      <c r="Q56" s="183">
        <f t="shared" si="9"/>
        <v>45505</v>
      </c>
      <c r="R56" s="160">
        <v>40</v>
      </c>
      <c r="S56" s="163">
        <f t="shared" si="6"/>
        <v>901480.06440613221</v>
      </c>
      <c r="T56" s="184">
        <f t="shared" si="0"/>
        <v>0</v>
      </c>
      <c r="U56" s="185">
        <f t="shared" si="2"/>
        <v>2808.3491102994785</v>
      </c>
      <c r="V56" s="185">
        <f t="shared" si="7"/>
        <v>2808.35</v>
      </c>
      <c r="W56" s="185">
        <f t="shared" si="1"/>
        <v>898671.71529583272</v>
      </c>
    </row>
    <row r="57" spans="1:23" x14ac:dyDescent="0.25">
      <c r="A57" s="94">
        <f t="shared" si="11"/>
        <v>45474</v>
      </c>
      <c r="B57" s="55">
        <v>39</v>
      </c>
      <c r="C57" s="83">
        <f t="shared" si="10"/>
        <v>2236280.4600000009</v>
      </c>
      <c r="D57" s="95">
        <f t="shared" si="3"/>
        <v>7267.91</v>
      </c>
      <c r="E57" s="95">
        <f t="shared" si="4"/>
        <v>3943.87</v>
      </c>
      <c r="F57" s="95">
        <f t="shared" si="5"/>
        <v>11211.78</v>
      </c>
      <c r="G57" s="95">
        <f t="shared" si="8"/>
        <v>2232336.5900000008</v>
      </c>
      <c r="J57" s="156"/>
      <c r="K57" s="139"/>
      <c r="L57" s="143"/>
      <c r="M57" s="157"/>
      <c r="N57" s="157"/>
      <c r="O57" s="157"/>
      <c r="P57" s="157"/>
      <c r="Q57" s="183">
        <f t="shared" si="9"/>
        <v>45536</v>
      </c>
      <c r="R57" s="160">
        <v>41</v>
      </c>
      <c r="S57" s="163">
        <f t="shared" si="6"/>
        <v>898671.71529583272</v>
      </c>
      <c r="T57" s="184">
        <f t="shared" si="0"/>
        <v>0</v>
      </c>
      <c r="U57" s="185">
        <f t="shared" si="2"/>
        <v>2808.3491102994785</v>
      </c>
      <c r="V57" s="185">
        <f t="shared" si="7"/>
        <v>2808.35</v>
      </c>
      <c r="W57" s="185">
        <f t="shared" si="1"/>
        <v>895863.36618553323</v>
      </c>
    </row>
    <row r="58" spans="1:23" x14ac:dyDescent="0.25">
      <c r="A58" s="94">
        <f t="shared" si="11"/>
        <v>45505</v>
      </c>
      <c r="B58" s="55">
        <v>40</v>
      </c>
      <c r="C58" s="83">
        <f t="shared" si="10"/>
        <v>2232336.5900000008</v>
      </c>
      <c r="D58" s="95">
        <f t="shared" si="3"/>
        <v>7255.09</v>
      </c>
      <c r="E58" s="95">
        <f t="shared" si="4"/>
        <v>3956.68</v>
      </c>
      <c r="F58" s="95">
        <f t="shared" si="5"/>
        <v>11211.78</v>
      </c>
      <c r="G58" s="95">
        <f t="shared" si="8"/>
        <v>2228379.9100000006</v>
      </c>
      <c r="J58" s="156"/>
      <c r="K58" s="139"/>
      <c r="L58" s="143"/>
      <c r="M58" s="157"/>
      <c r="N58" s="157"/>
      <c r="O58" s="157"/>
      <c r="P58" s="157"/>
      <c r="Q58" s="183">
        <f t="shared" si="9"/>
        <v>45566</v>
      </c>
      <c r="R58" s="160">
        <v>42</v>
      </c>
      <c r="S58" s="163">
        <f t="shared" si="6"/>
        <v>895863.36618553323</v>
      </c>
      <c r="T58" s="184">
        <f t="shared" si="0"/>
        <v>0</v>
      </c>
      <c r="U58" s="185">
        <f t="shared" si="2"/>
        <v>2808.3491102994785</v>
      </c>
      <c r="V58" s="185">
        <f t="shared" si="7"/>
        <v>2808.35</v>
      </c>
      <c r="W58" s="185">
        <f t="shared" si="1"/>
        <v>893055.01707523374</v>
      </c>
    </row>
    <row r="59" spans="1:23" x14ac:dyDescent="0.25">
      <c r="A59" s="94">
        <f t="shared" si="11"/>
        <v>45536</v>
      </c>
      <c r="B59" s="55">
        <v>41</v>
      </c>
      <c r="C59" s="83">
        <f t="shared" si="10"/>
        <v>2228379.9100000006</v>
      </c>
      <c r="D59" s="95">
        <f t="shared" si="3"/>
        <v>7242.23</v>
      </c>
      <c r="E59" s="95">
        <f t="shared" si="4"/>
        <v>3969.54</v>
      </c>
      <c r="F59" s="95">
        <f t="shared" si="5"/>
        <v>11211.78</v>
      </c>
      <c r="G59" s="95">
        <f t="shared" si="8"/>
        <v>2224410.3700000006</v>
      </c>
      <c r="J59" s="156"/>
      <c r="K59" s="139"/>
      <c r="L59" s="143"/>
      <c r="M59" s="157"/>
      <c r="N59" s="157"/>
      <c r="O59" s="157"/>
      <c r="P59" s="157"/>
      <c r="Q59" s="183">
        <f t="shared" si="9"/>
        <v>45597</v>
      </c>
      <c r="R59" s="160">
        <v>43</v>
      </c>
      <c r="S59" s="163">
        <f t="shared" si="6"/>
        <v>893055.01707523374</v>
      </c>
      <c r="T59" s="184">
        <f t="shared" si="0"/>
        <v>0</v>
      </c>
      <c r="U59" s="185">
        <f t="shared" si="2"/>
        <v>2808.3491102994785</v>
      </c>
      <c r="V59" s="185">
        <f t="shared" si="7"/>
        <v>2808.35</v>
      </c>
      <c r="W59" s="185">
        <f t="shared" si="1"/>
        <v>890246.66796493425</v>
      </c>
    </row>
    <row r="60" spans="1:23" x14ac:dyDescent="0.25">
      <c r="A60" s="94">
        <f t="shared" si="11"/>
        <v>45566</v>
      </c>
      <c r="B60" s="55">
        <v>42</v>
      </c>
      <c r="C60" s="83">
        <f t="shared" si="10"/>
        <v>2224410.3700000006</v>
      </c>
      <c r="D60" s="95">
        <f t="shared" si="3"/>
        <v>7229.33</v>
      </c>
      <c r="E60" s="95">
        <f t="shared" si="4"/>
        <v>3982.45</v>
      </c>
      <c r="F60" s="95">
        <f t="shared" si="5"/>
        <v>11211.78</v>
      </c>
      <c r="G60" s="95">
        <f t="shared" si="8"/>
        <v>2220427.9200000004</v>
      </c>
      <c r="J60" s="156"/>
      <c r="K60" s="139"/>
      <c r="L60" s="143"/>
      <c r="M60" s="157"/>
      <c r="N60" s="157"/>
      <c r="O60" s="157"/>
      <c r="P60" s="157"/>
      <c r="Q60" s="183">
        <f t="shared" si="9"/>
        <v>45627</v>
      </c>
      <c r="R60" s="160">
        <v>44</v>
      </c>
      <c r="S60" s="163">
        <f t="shared" si="6"/>
        <v>890246.66796493425</v>
      </c>
      <c r="T60" s="184">
        <f t="shared" si="0"/>
        <v>0</v>
      </c>
      <c r="U60" s="185">
        <f t="shared" si="2"/>
        <v>2808.3491102994785</v>
      </c>
      <c r="V60" s="185">
        <f t="shared" si="7"/>
        <v>2808.35</v>
      </c>
      <c r="W60" s="185">
        <f t="shared" si="1"/>
        <v>887438.31885463477</v>
      </c>
    </row>
    <row r="61" spans="1:23" x14ac:dyDescent="0.25">
      <c r="A61" s="94">
        <f t="shared" si="11"/>
        <v>45597</v>
      </c>
      <c r="B61" s="55">
        <v>43</v>
      </c>
      <c r="C61" s="83">
        <f t="shared" si="10"/>
        <v>2220427.9200000004</v>
      </c>
      <c r="D61" s="95">
        <f t="shared" si="3"/>
        <v>7216.39</v>
      </c>
      <c r="E61" s="95">
        <f t="shared" si="4"/>
        <v>3995.39</v>
      </c>
      <c r="F61" s="95">
        <f t="shared" si="5"/>
        <v>11211.78</v>
      </c>
      <c r="G61" s="95">
        <f t="shared" si="8"/>
        <v>2216432.5300000003</v>
      </c>
      <c r="J61" s="156"/>
      <c r="K61" s="139"/>
      <c r="L61" s="143"/>
      <c r="M61" s="157"/>
      <c r="N61" s="157"/>
      <c r="O61" s="157"/>
      <c r="P61" s="157"/>
      <c r="Q61" s="183">
        <f t="shared" si="9"/>
        <v>45658</v>
      </c>
      <c r="R61" s="160">
        <v>45</v>
      </c>
      <c r="S61" s="163">
        <f t="shared" si="6"/>
        <v>887438.31885463477</v>
      </c>
      <c r="T61" s="184">
        <f t="shared" si="0"/>
        <v>0</v>
      </c>
      <c r="U61" s="185">
        <f t="shared" si="2"/>
        <v>2808.3491102994785</v>
      </c>
      <c r="V61" s="185">
        <f t="shared" si="7"/>
        <v>2808.35</v>
      </c>
      <c r="W61" s="185">
        <f t="shared" si="1"/>
        <v>884629.96974433528</v>
      </c>
    </row>
    <row r="62" spans="1:23" x14ac:dyDescent="0.25">
      <c r="A62" s="94">
        <f t="shared" si="11"/>
        <v>45627</v>
      </c>
      <c r="B62" s="55">
        <v>44</v>
      </c>
      <c r="C62" s="83">
        <f t="shared" si="10"/>
        <v>2216432.5300000003</v>
      </c>
      <c r="D62" s="95">
        <f t="shared" si="3"/>
        <v>7203.41</v>
      </c>
      <c r="E62" s="95">
        <f t="shared" si="4"/>
        <v>4008.37</v>
      </c>
      <c r="F62" s="95">
        <f t="shared" si="5"/>
        <v>11211.78</v>
      </c>
      <c r="G62" s="95">
        <f t="shared" si="8"/>
        <v>2212424.16</v>
      </c>
      <c r="J62" s="156"/>
      <c r="K62" s="139"/>
      <c r="L62" s="143"/>
      <c r="M62" s="157"/>
      <c r="N62" s="157"/>
      <c r="O62" s="157"/>
      <c r="P62" s="157"/>
      <c r="Q62" s="183">
        <f t="shared" si="9"/>
        <v>45689</v>
      </c>
      <c r="R62" s="160">
        <v>46</v>
      </c>
      <c r="S62" s="163">
        <f t="shared" si="6"/>
        <v>884629.96974433528</v>
      </c>
      <c r="T62" s="184">
        <f t="shared" si="0"/>
        <v>0</v>
      </c>
      <c r="U62" s="185">
        <f t="shared" si="2"/>
        <v>2808.3491102994785</v>
      </c>
      <c r="V62" s="185">
        <f t="shared" si="7"/>
        <v>2808.35</v>
      </c>
      <c r="W62" s="185">
        <f t="shared" si="1"/>
        <v>881821.62063403579</v>
      </c>
    </row>
    <row r="63" spans="1:23" x14ac:dyDescent="0.25">
      <c r="A63" s="94">
        <f t="shared" si="11"/>
        <v>45658</v>
      </c>
      <c r="B63" s="55">
        <v>45</v>
      </c>
      <c r="C63" s="83">
        <f t="shared" si="10"/>
        <v>2212424.16</v>
      </c>
      <c r="D63" s="95">
        <f t="shared" si="3"/>
        <v>7190.38</v>
      </c>
      <c r="E63" s="95">
        <f t="shared" si="4"/>
        <v>4021.4</v>
      </c>
      <c r="F63" s="95">
        <f t="shared" si="5"/>
        <v>11211.78</v>
      </c>
      <c r="G63" s="95">
        <f t="shared" si="8"/>
        <v>2208402.7600000002</v>
      </c>
      <c r="J63" s="156"/>
      <c r="K63" s="139"/>
      <c r="L63" s="143"/>
      <c r="M63" s="157"/>
      <c r="N63" s="157"/>
      <c r="O63" s="157"/>
      <c r="P63" s="157"/>
      <c r="Q63" s="183">
        <f t="shared" si="9"/>
        <v>45717</v>
      </c>
      <c r="R63" s="160">
        <v>47</v>
      </c>
      <c r="S63" s="163">
        <f t="shared" si="6"/>
        <v>881821.62063403579</v>
      </c>
      <c r="T63" s="184">
        <f t="shared" si="0"/>
        <v>0</v>
      </c>
      <c r="U63" s="185">
        <f t="shared" si="2"/>
        <v>2808.3491102994785</v>
      </c>
      <c r="V63" s="185">
        <f t="shared" si="7"/>
        <v>2808.35</v>
      </c>
      <c r="W63" s="185">
        <f t="shared" si="1"/>
        <v>879013.2715237363</v>
      </c>
    </row>
    <row r="64" spans="1:23" x14ac:dyDescent="0.25">
      <c r="A64" s="94">
        <f t="shared" si="11"/>
        <v>45689</v>
      </c>
      <c r="B64" s="55">
        <v>46</v>
      </c>
      <c r="C64" s="83">
        <f t="shared" si="10"/>
        <v>2208402.7600000002</v>
      </c>
      <c r="D64" s="95">
        <f t="shared" si="3"/>
        <v>7177.31</v>
      </c>
      <c r="E64" s="95">
        <f t="shared" si="4"/>
        <v>4034.47</v>
      </c>
      <c r="F64" s="95">
        <f t="shared" si="5"/>
        <v>11211.78</v>
      </c>
      <c r="G64" s="95">
        <f t="shared" si="8"/>
        <v>2204368.29</v>
      </c>
      <c r="J64" s="156"/>
      <c r="K64" s="139"/>
      <c r="L64" s="143"/>
      <c r="M64" s="157"/>
      <c r="N64" s="157"/>
      <c r="O64" s="157"/>
      <c r="P64" s="157"/>
      <c r="Q64" s="183">
        <f t="shared" si="9"/>
        <v>45748</v>
      </c>
      <c r="R64" s="160">
        <v>48</v>
      </c>
      <c r="S64" s="163">
        <f t="shared" si="6"/>
        <v>879013.2715237363</v>
      </c>
      <c r="T64" s="184">
        <f t="shared" si="0"/>
        <v>0</v>
      </c>
      <c r="U64" s="185">
        <f t="shared" si="2"/>
        <v>2808.3491102994785</v>
      </c>
      <c r="V64" s="185">
        <f t="shared" si="7"/>
        <v>2808.35</v>
      </c>
      <c r="W64" s="185">
        <f t="shared" si="1"/>
        <v>876204.92241343681</v>
      </c>
    </row>
    <row r="65" spans="1:23" x14ac:dyDescent="0.25">
      <c r="A65" s="94">
        <f t="shared" si="11"/>
        <v>45717</v>
      </c>
      <c r="B65" s="55">
        <v>47</v>
      </c>
      <c r="C65" s="83">
        <f t="shared" si="10"/>
        <v>2204368.29</v>
      </c>
      <c r="D65" s="95">
        <f t="shared" si="3"/>
        <v>7164.2</v>
      </c>
      <c r="E65" s="95">
        <f t="shared" si="4"/>
        <v>4047.58</v>
      </c>
      <c r="F65" s="95">
        <f t="shared" si="5"/>
        <v>11211.78</v>
      </c>
      <c r="G65" s="95">
        <f t="shared" si="8"/>
        <v>2200320.71</v>
      </c>
      <c r="J65" s="156"/>
      <c r="K65" s="139"/>
      <c r="L65" s="143"/>
      <c r="M65" s="157"/>
      <c r="N65" s="157"/>
      <c r="O65" s="157"/>
      <c r="P65" s="157"/>
      <c r="Q65" s="183">
        <f t="shared" si="9"/>
        <v>45778</v>
      </c>
      <c r="R65" s="160">
        <v>49</v>
      </c>
      <c r="S65" s="163">
        <f t="shared" si="6"/>
        <v>876204.92241343681</v>
      </c>
      <c r="T65" s="184">
        <f t="shared" si="0"/>
        <v>0</v>
      </c>
      <c r="U65" s="185">
        <f t="shared" si="2"/>
        <v>2808.3491102994785</v>
      </c>
      <c r="V65" s="185">
        <f t="shared" si="7"/>
        <v>2808.35</v>
      </c>
      <c r="W65" s="185">
        <f t="shared" si="1"/>
        <v>873396.57330313732</v>
      </c>
    </row>
    <row r="66" spans="1:23" x14ac:dyDescent="0.25">
      <c r="A66" s="94">
        <f t="shared" si="11"/>
        <v>45748</v>
      </c>
      <c r="B66" s="55">
        <v>48</v>
      </c>
      <c r="C66" s="83">
        <f t="shared" si="10"/>
        <v>2200320.71</v>
      </c>
      <c r="D66" s="95">
        <f t="shared" si="3"/>
        <v>7151.04</v>
      </c>
      <c r="E66" s="95">
        <f t="shared" si="4"/>
        <v>4060.74</v>
      </c>
      <c r="F66" s="95">
        <f t="shared" si="5"/>
        <v>11211.78</v>
      </c>
      <c r="G66" s="95">
        <f t="shared" si="8"/>
        <v>2196259.9699999997</v>
      </c>
      <c r="J66" s="156"/>
      <c r="K66" s="139"/>
      <c r="L66" s="143"/>
      <c r="M66" s="157"/>
      <c r="N66" s="157"/>
      <c r="O66" s="157"/>
      <c r="P66" s="157"/>
      <c r="Q66" s="183">
        <f t="shared" si="9"/>
        <v>45809</v>
      </c>
      <c r="R66" s="160">
        <v>50</v>
      </c>
      <c r="S66" s="163">
        <f t="shared" si="6"/>
        <v>873396.57330313732</v>
      </c>
      <c r="T66" s="184">
        <f t="shared" si="0"/>
        <v>0</v>
      </c>
      <c r="U66" s="185">
        <f t="shared" si="2"/>
        <v>2808.3491102994785</v>
      </c>
      <c r="V66" s="185">
        <f t="shared" si="7"/>
        <v>2808.35</v>
      </c>
      <c r="W66" s="185">
        <f t="shared" si="1"/>
        <v>870588.22419283784</v>
      </c>
    </row>
    <row r="67" spans="1:23" x14ac:dyDescent="0.25">
      <c r="A67" s="94">
        <f t="shared" si="11"/>
        <v>45778</v>
      </c>
      <c r="B67" s="55">
        <v>49</v>
      </c>
      <c r="C67" s="83">
        <f t="shared" si="10"/>
        <v>2196259.9699999997</v>
      </c>
      <c r="D67" s="95">
        <f t="shared" si="3"/>
        <v>7137.84</v>
      </c>
      <c r="E67" s="95">
        <f t="shared" si="4"/>
        <v>4073.93</v>
      </c>
      <c r="F67" s="95">
        <f t="shared" si="5"/>
        <v>11211.78</v>
      </c>
      <c r="G67" s="95">
        <f t="shared" si="8"/>
        <v>2192186.0399999996</v>
      </c>
      <c r="J67" s="156"/>
      <c r="K67" s="139"/>
      <c r="L67" s="143"/>
      <c r="M67" s="157"/>
      <c r="N67" s="157"/>
      <c r="O67" s="157"/>
      <c r="P67" s="157"/>
      <c r="Q67" s="183">
        <f t="shared" si="9"/>
        <v>45839</v>
      </c>
      <c r="R67" s="160">
        <v>51</v>
      </c>
      <c r="S67" s="163">
        <f t="shared" si="6"/>
        <v>870588.22419283784</v>
      </c>
      <c r="T67" s="184">
        <f t="shared" si="0"/>
        <v>0</v>
      </c>
      <c r="U67" s="185">
        <f t="shared" si="2"/>
        <v>2808.3491102994785</v>
      </c>
      <c r="V67" s="185">
        <f t="shared" si="7"/>
        <v>2808.35</v>
      </c>
      <c r="W67" s="185">
        <f t="shared" si="1"/>
        <v>867779.87508253835</v>
      </c>
    </row>
    <row r="68" spans="1:23" x14ac:dyDescent="0.25">
      <c r="A68" s="94">
        <f t="shared" si="11"/>
        <v>45809</v>
      </c>
      <c r="B68" s="55">
        <v>50</v>
      </c>
      <c r="C68" s="83">
        <f t="shared" si="10"/>
        <v>2192186.0399999996</v>
      </c>
      <c r="D68" s="95">
        <f t="shared" si="3"/>
        <v>7124.6</v>
      </c>
      <c r="E68" s="95">
        <f t="shared" si="4"/>
        <v>4087.17</v>
      </c>
      <c r="F68" s="95">
        <f t="shared" si="5"/>
        <v>11211.78</v>
      </c>
      <c r="G68" s="95">
        <f t="shared" si="8"/>
        <v>2188098.8699999996</v>
      </c>
      <c r="J68" s="156"/>
      <c r="K68" s="139"/>
      <c r="L68" s="143"/>
      <c r="M68" s="157"/>
      <c r="N68" s="157"/>
      <c r="O68" s="157"/>
      <c r="P68" s="157"/>
      <c r="Q68" s="183">
        <f t="shared" si="9"/>
        <v>45870</v>
      </c>
      <c r="R68" s="160">
        <v>52</v>
      </c>
      <c r="S68" s="163">
        <f t="shared" si="6"/>
        <v>867779.87508253835</v>
      </c>
      <c r="T68" s="184">
        <f t="shared" si="0"/>
        <v>0</v>
      </c>
      <c r="U68" s="185">
        <f t="shared" si="2"/>
        <v>2808.3491102994785</v>
      </c>
      <c r="V68" s="185">
        <f t="shared" si="7"/>
        <v>2808.35</v>
      </c>
      <c r="W68" s="185">
        <f t="shared" si="1"/>
        <v>864971.52597223886</v>
      </c>
    </row>
    <row r="69" spans="1:23" x14ac:dyDescent="0.25">
      <c r="A69" s="94">
        <f t="shared" si="11"/>
        <v>45839</v>
      </c>
      <c r="B69" s="55">
        <v>51</v>
      </c>
      <c r="C69" s="83">
        <f t="shared" si="10"/>
        <v>2188098.8699999996</v>
      </c>
      <c r="D69" s="95">
        <f t="shared" si="3"/>
        <v>7111.32</v>
      </c>
      <c r="E69" s="95">
        <f t="shared" si="4"/>
        <v>4100.46</v>
      </c>
      <c r="F69" s="95">
        <f t="shared" si="5"/>
        <v>11211.78</v>
      </c>
      <c r="G69" s="95">
        <f t="shared" si="8"/>
        <v>2183998.4099999997</v>
      </c>
      <c r="J69" s="156"/>
      <c r="K69" s="139"/>
      <c r="L69" s="143"/>
      <c r="M69" s="157"/>
      <c r="N69" s="157"/>
      <c r="O69" s="157"/>
      <c r="P69" s="157"/>
      <c r="Q69" s="183">
        <f t="shared" si="9"/>
        <v>45901</v>
      </c>
      <c r="R69" s="160">
        <v>53</v>
      </c>
      <c r="S69" s="163">
        <f t="shared" si="6"/>
        <v>864971.52597223886</v>
      </c>
      <c r="T69" s="184">
        <f t="shared" si="0"/>
        <v>0</v>
      </c>
      <c r="U69" s="185">
        <f t="shared" si="2"/>
        <v>2808.3491102994785</v>
      </c>
      <c r="V69" s="185">
        <f t="shared" si="7"/>
        <v>2808.35</v>
      </c>
      <c r="W69" s="185">
        <f t="shared" si="1"/>
        <v>862163.17686193937</v>
      </c>
    </row>
    <row r="70" spans="1:23" x14ac:dyDescent="0.25">
      <c r="A70" s="94">
        <f t="shared" si="11"/>
        <v>45870</v>
      </c>
      <c r="B70" s="55">
        <v>52</v>
      </c>
      <c r="C70" s="83">
        <f t="shared" si="10"/>
        <v>2183998.4099999997</v>
      </c>
      <c r="D70" s="95">
        <f t="shared" si="3"/>
        <v>7097.99</v>
      </c>
      <c r="E70" s="95">
        <f t="shared" si="4"/>
        <v>4113.78</v>
      </c>
      <c r="F70" s="95">
        <f t="shared" si="5"/>
        <v>11211.78</v>
      </c>
      <c r="G70" s="95">
        <f t="shared" si="8"/>
        <v>2179884.63</v>
      </c>
      <c r="J70" s="156"/>
      <c r="K70" s="139"/>
      <c r="L70" s="143"/>
      <c r="M70" s="157"/>
      <c r="N70" s="157"/>
      <c r="O70" s="157"/>
      <c r="P70" s="157"/>
      <c r="Q70" s="183">
        <f t="shared" si="9"/>
        <v>45931</v>
      </c>
      <c r="R70" s="160">
        <v>54</v>
      </c>
      <c r="S70" s="163">
        <f t="shared" si="6"/>
        <v>862163.17686193937</v>
      </c>
      <c r="T70" s="184">
        <f t="shared" si="0"/>
        <v>0</v>
      </c>
      <c r="U70" s="185">
        <f t="shared" si="2"/>
        <v>2808.3491102994785</v>
      </c>
      <c r="V70" s="185">
        <f t="shared" si="7"/>
        <v>2808.35</v>
      </c>
      <c r="W70" s="185">
        <f t="shared" si="1"/>
        <v>859354.82775163988</v>
      </c>
    </row>
    <row r="71" spans="1:23" x14ac:dyDescent="0.25">
      <c r="A71" s="94">
        <f t="shared" si="11"/>
        <v>45901</v>
      </c>
      <c r="B71" s="55">
        <v>53</v>
      </c>
      <c r="C71" s="83">
        <f t="shared" si="10"/>
        <v>2179884.63</v>
      </c>
      <c r="D71" s="95">
        <f t="shared" si="3"/>
        <v>7084.63</v>
      </c>
      <c r="E71" s="95">
        <f t="shared" si="4"/>
        <v>4127.1499999999996</v>
      </c>
      <c r="F71" s="95">
        <f t="shared" si="5"/>
        <v>11211.78</v>
      </c>
      <c r="G71" s="95">
        <f t="shared" si="8"/>
        <v>2175757.48</v>
      </c>
      <c r="J71" s="156"/>
      <c r="K71" s="139"/>
      <c r="L71" s="143"/>
      <c r="M71" s="157"/>
      <c r="N71" s="157"/>
      <c r="O71" s="157"/>
      <c r="P71" s="157"/>
      <c r="Q71" s="183">
        <f t="shared" si="9"/>
        <v>45962</v>
      </c>
      <c r="R71" s="160">
        <v>55</v>
      </c>
      <c r="S71" s="163">
        <f t="shared" si="6"/>
        <v>859354.82775163988</v>
      </c>
      <c r="T71" s="184">
        <f t="shared" si="0"/>
        <v>0</v>
      </c>
      <c r="U71" s="185">
        <f t="shared" si="2"/>
        <v>2808.3491102994785</v>
      </c>
      <c r="V71" s="185">
        <f t="shared" si="7"/>
        <v>2808.35</v>
      </c>
      <c r="W71" s="185">
        <f t="shared" si="1"/>
        <v>856546.47864134039</v>
      </c>
    </row>
    <row r="72" spans="1:23" x14ac:dyDescent="0.25">
      <c r="A72" s="94">
        <f t="shared" si="11"/>
        <v>45931</v>
      </c>
      <c r="B72" s="55">
        <v>54</v>
      </c>
      <c r="C72" s="83">
        <f t="shared" si="10"/>
        <v>2175757.48</v>
      </c>
      <c r="D72" s="95">
        <f t="shared" si="3"/>
        <v>7071.21</v>
      </c>
      <c r="E72" s="95">
        <f t="shared" si="4"/>
        <v>4140.57</v>
      </c>
      <c r="F72" s="95">
        <f t="shared" si="5"/>
        <v>11211.78</v>
      </c>
      <c r="G72" s="95">
        <f t="shared" si="8"/>
        <v>2171616.91</v>
      </c>
      <c r="J72" s="156"/>
      <c r="K72" s="139"/>
      <c r="L72" s="143"/>
      <c r="M72" s="157"/>
      <c r="N72" s="157"/>
      <c r="O72" s="157"/>
      <c r="P72" s="157"/>
      <c r="Q72" s="183">
        <f t="shared" si="9"/>
        <v>45992</v>
      </c>
      <c r="R72" s="160">
        <v>56</v>
      </c>
      <c r="S72" s="163">
        <f t="shared" si="6"/>
        <v>856546.47864134039</v>
      </c>
      <c r="T72" s="184">
        <f t="shared" si="0"/>
        <v>0</v>
      </c>
      <c r="U72" s="185">
        <f t="shared" si="2"/>
        <v>2808.3491102994785</v>
      </c>
      <c r="V72" s="185">
        <f t="shared" si="7"/>
        <v>2808.35</v>
      </c>
      <c r="W72" s="185">
        <f t="shared" si="1"/>
        <v>853738.1295310409</v>
      </c>
    </row>
    <row r="73" spans="1:23" x14ac:dyDescent="0.25">
      <c r="A73" s="94">
        <f t="shared" si="11"/>
        <v>45962</v>
      </c>
      <c r="B73" s="55">
        <v>55</v>
      </c>
      <c r="C73" s="83">
        <f t="shared" si="10"/>
        <v>2171616.91</v>
      </c>
      <c r="D73" s="95">
        <f t="shared" si="3"/>
        <v>7057.75</v>
      </c>
      <c r="E73" s="95">
        <f t="shared" si="4"/>
        <v>4154.0200000000004</v>
      </c>
      <c r="F73" s="95">
        <f t="shared" si="5"/>
        <v>11211.78</v>
      </c>
      <c r="G73" s="95">
        <f t="shared" si="8"/>
        <v>2167462.89</v>
      </c>
      <c r="J73" s="156"/>
      <c r="K73" s="139"/>
      <c r="L73" s="143"/>
      <c r="M73" s="157"/>
      <c r="N73" s="157"/>
      <c r="O73" s="157"/>
      <c r="P73" s="157"/>
      <c r="Q73" s="183">
        <f t="shared" si="9"/>
        <v>46023</v>
      </c>
      <c r="R73" s="160">
        <v>57</v>
      </c>
      <c r="S73" s="163">
        <f t="shared" si="6"/>
        <v>853738.1295310409</v>
      </c>
      <c r="T73" s="184">
        <f t="shared" si="0"/>
        <v>0</v>
      </c>
      <c r="U73" s="185">
        <f t="shared" si="2"/>
        <v>2808.3491102994785</v>
      </c>
      <c r="V73" s="185">
        <f t="shared" si="7"/>
        <v>2808.35</v>
      </c>
      <c r="W73" s="185">
        <f t="shared" si="1"/>
        <v>850929.78042074142</v>
      </c>
    </row>
    <row r="74" spans="1:23" x14ac:dyDescent="0.25">
      <c r="A74" s="94">
        <f t="shared" si="11"/>
        <v>45992</v>
      </c>
      <c r="B74" s="55">
        <v>56</v>
      </c>
      <c r="C74" s="83">
        <f t="shared" si="10"/>
        <v>2167462.89</v>
      </c>
      <c r="D74" s="95">
        <f t="shared" si="3"/>
        <v>7044.25</v>
      </c>
      <c r="E74" s="95">
        <f t="shared" si="4"/>
        <v>4167.5200000000004</v>
      </c>
      <c r="F74" s="95">
        <f t="shared" si="5"/>
        <v>11211.78</v>
      </c>
      <c r="G74" s="95">
        <f t="shared" si="8"/>
        <v>2163295.37</v>
      </c>
      <c r="J74" s="156"/>
      <c r="K74" s="139"/>
      <c r="L74" s="143"/>
      <c r="M74" s="157"/>
      <c r="N74" s="157"/>
      <c r="O74" s="157"/>
      <c r="P74" s="157"/>
      <c r="Q74" s="183">
        <f t="shared" si="9"/>
        <v>46054</v>
      </c>
      <c r="R74" s="160">
        <v>58</v>
      </c>
      <c r="S74" s="163">
        <f t="shared" si="6"/>
        <v>850929.78042074142</v>
      </c>
      <c r="T74" s="184">
        <f t="shared" si="0"/>
        <v>0</v>
      </c>
      <c r="U74" s="185">
        <f t="shared" si="2"/>
        <v>2808.3491102994785</v>
      </c>
      <c r="V74" s="185">
        <f t="shared" si="7"/>
        <v>2808.35</v>
      </c>
      <c r="W74" s="185">
        <f t="shared" si="1"/>
        <v>848121.43131044193</v>
      </c>
    </row>
    <row r="75" spans="1:23" x14ac:dyDescent="0.25">
      <c r="A75" s="94">
        <f t="shared" si="11"/>
        <v>46023</v>
      </c>
      <c r="B75" s="55">
        <v>57</v>
      </c>
      <c r="C75" s="83">
        <f t="shared" si="10"/>
        <v>2163295.37</v>
      </c>
      <c r="D75" s="95">
        <f t="shared" si="3"/>
        <v>7030.71</v>
      </c>
      <c r="E75" s="95">
        <f t="shared" si="4"/>
        <v>4181.07</v>
      </c>
      <c r="F75" s="95">
        <f t="shared" si="5"/>
        <v>11211.78</v>
      </c>
      <c r="G75" s="95">
        <f t="shared" si="8"/>
        <v>2159114.3000000003</v>
      </c>
      <c r="J75" s="156"/>
      <c r="K75" s="139"/>
      <c r="L75" s="143"/>
      <c r="M75" s="157"/>
      <c r="N75" s="157"/>
      <c r="O75" s="157"/>
      <c r="P75" s="157"/>
      <c r="Q75" s="183">
        <f t="shared" si="9"/>
        <v>46082</v>
      </c>
      <c r="R75" s="160">
        <v>59</v>
      </c>
      <c r="S75" s="163">
        <f t="shared" si="6"/>
        <v>848121.43131044193</v>
      </c>
      <c r="T75" s="184">
        <f t="shared" si="0"/>
        <v>0</v>
      </c>
      <c r="U75" s="185">
        <f t="shared" si="2"/>
        <v>2808.3491102994785</v>
      </c>
      <c r="V75" s="185">
        <f t="shared" si="7"/>
        <v>2808.35</v>
      </c>
      <c r="W75" s="185">
        <f t="shared" si="1"/>
        <v>845313.08220014244</v>
      </c>
    </row>
    <row r="76" spans="1:23" x14ac:dyDescent="0.25">
      <c r="A76" s="94">
        <f t="shared" si="11"/>
        <v>46054</v>
      </c>
      <c r="B76" s="55">
        <v>58</v>
      </c>
      <c r="C76" s="83">
        <f t="shared" si="10"/>
        <v>2159114.3000000003</v>
      </c>
      <c r="D76" s="95">
        <f t="shared" si="3"/>
        <v>7017.12</v>
      </c>
      <c r="E76" s="95">
        <f t="shared" si="4"/>
        <v>4194.66</v>
      </c>
      <c r="F76" s="95">
        <f t="shared" si="5"/>
        <v>11211.78</v>
      </c>
      <c r="G76" s="95">
        <f t="shared" si="8"/>
        <v>2154919.64</v>
      </c>
      <c r="J76" s="156"/>
      <c r="K76" s="139"/>
      <c r="L76" s="143"/>
      <c r="M76" s="157"/>
      <c r="N76" s="157"/>
      <c r="O76" s="157"/>
      <c r="P76" s="157"/>
      <c r="Q76" s="183">
        <f t="shared" si="9"/>
        <v>46113</v>
      </c>
      <c r="R76" s="160">
        <v>60</v>
      </c>
      <c r="S76" s="163">
        <f t="shared" si="6"/>
        <v>845313.08220014244</v>
      </c>
      <c r="T76" s="184">
        <f t="shared" si="0"/>
        <v>0</v>
      </c>
      <c r="U76" s="185">
        <f t="shared" si="2"/>
        <v>2808.3491102994785</v>
      </c>
      <c r="V76" s="185">
        <f t="shared" si="7"/>
        <v>2808.35</v>
      </c>
      <c r="W76" s="185">
        <f t="shared" si="1"/>
        <v>842504.73308984295</v>
      </c>
    </row>
    <row r="77" spans="1:23" x14ac:dyDescent="0.25">
      <c r="A77" s="94">
        <f t="shared" si="11"/>
        <v>46082</v>
      </c>
      <c r="B77" s="55">
        <v>59</v>
      </c>
      <c r="C77" s="83">
        <f t="shared" si="10"/>
        <v>2154919.64</v>
      </c>
      <c r="D77" s="95">
        <f t="shared" si="3"/>
        <v>7003.49</v>
      </c>
      <c r="E77" s="95">
        <f t="shared" si="4"/>
        <v>4208.29</v>
      </c>
      <c r="F77" s="95">
        <f t="shared" si="5"/>
        <v>11211.78</v>
      </c>
      <c r="G77" s="95">
        <f t="shared" si="8"/>
        <v>2150711.35</v>
      </c>
      <c r="J77" s="156"/>
      <c r="K77" s="139"/>
      <c r="L77" s="143"/>
      <c r="M77" s="157"/>
      <c r="N77" s="157"/>
      <c r="O77" s="157"/>
      <c r="P77" s="157"/>
      <c r="Q77" s="183">
        <f t="shared" si="9"/>
        <v>46143</v>
      </c>
      <c r="R77" s="160">
        <v>61</v>
      </c>
      <c r="S77" s="163">
        <f t="shared" si="6"/>
        <v>842504.73308984295</v>
      </c>
      <c r="T77" s="184">
        <f t="shared" si="0"/>
        <v>0</v>
      </c>
      <c r="U77" s="185">
        <f t="shared" si="2"/>
        <v>2808.3491102994785</v>
      </c>
      <c r="V77" s="185">
        <f t="shared" si="7"/>
        <v>2808.35</v>
      </c>
      <c r="W77" s="185">
        <f t="shared" si="1"/>
        <v>839696.38397954346</v>
      </c>
    </row>
    <row r="78" spans="1:23" x14ac:dyDescent="0.25">
      <c r="A78" s="94">
        <f t="shared" si="11"/>
        <v>46113</v>
      </c>
      <c r="B78" s="55">
        <v>60</v>
      </c>
      <c r="C78" s="83">
        <f t="shared" si="10"/>
        <v>2150711.35</v>
      </c>
      <c r="D78" s="95">
        <f t="shared" si="3"/>
        <v>6989.81</v>
      </c>
      <c r="E78" s="95">
        <f t="shared" si="4"/>
        <v>4221.97</v>
      </c>
      <c r="F78" s="95">
        <f t="shared" si="5"/>
        <v>11211.78</v>
      </c>
      <c r="G78" s="95">
        <f t="shared" si="8"/>
        <v>2146489.38</v>
      </c>
      <c r="J78" s="156"/>
      <c r="K78" s="139"/>
      <c r="L78" s="143"/>
      <c r="M78" s="157"/>
      <c r="N78" s="157"/>
      <c r="O78" s="157"/>
      <c r="P78" s="157"/>
      <c r="Q78" s="183">
        <f t="shared" si="9"/>
        <v>46174</v>
      </c>
      <c r="R78" s="160">
        <v>62</v>
      </c>
      <c r="S78" s="163">
        <f t="shared" si="6"/>
        <v>839696.38397954346</v>
      </c>
      <c r="T78" s="184">
        <f t="shared" si="0"/>
        <v>0</v>
      </c>
      <c r="U78" s="185">
        <f t="shared" si="2"/>
        <v>2808.3491102994785</v>
      </c>
      <c r="V78" s="185">
        <f t="shared" si="7"/>
        <v>2808.35</v>
      </c>
      <c r="W78" s="185">
        <f t="shared" si="1"/>
        <v>836888.03486924397</v>
      </c>
    </row>
    <row r="79" spans="1:23" x14ac:dyDescent="0.25">
      <c r="A79" s="94">
        <f t="shared" si="11"/>
        <v>46143</v>
      </c>
      <c r="B79" s="55">
        <v>61</v>
      </c>
      <c r="C79" s="83">
        <f t="shared" si="10"/>
        <v>2146489.38</v>
      </c>
      <c r="D79" s="95">
        <f t="shared" si="3"/>
        <v>6976.09</v>
      </c>
      <c r="E79" s="95">
        <f t="shared" si="4"/>
        <v>4235.6899999999996</v>
      </c>
      <c r="F79" s="95">
        <f t="shared" si="5"/>
        <v>11211.78</v>
      </c>
      <c r="G79" s="95">
        <f t="shared" si="8"/>
        <v>2142253.69</v>
      </c>
      <c r="J79" s="156"/>
      <c r="K79" s="139"/>
      <c r="L79" s="143"/>
      <c r="M79" s="157"/>
      <c r="N79" s="157"/>
      <c r="O79" s="157"/>
      <c r="P79" s="157"/>
      <c r="Q79" s="183">
        <f t="shared" si="9"/>
        <v>46204</v>
      </c>
      <c r="R79" s="160">
        <v>63</v>
      </c>
      <c r="S79" s="163">
        <f t="shared" si="6"/>
        <v>836888.03486924397</v>
      </c>
      <c r="T79" s="184">
        <f t="shared" si="0"/>
        <v>0</v>
      </c>
      <c r="U79" s="185">
        <f t="shared" si="2"/>
        <v>2808.3491102994785</v>
      </c>
      <c r="V79" s="185">
        <f t="shared" si="7"/>
        <v>2808.35</v>
      </c>
      <c r="W79" s="185">
        <f t="shared" si="1"/>
        <v>834079.68575894448</v>
      </c>
    </row>
    <row r="80" spans="1:23" x14ac:dyDescent="0.25">
      <c r="A80" s="94">
        <f t="shared" si="11"/>
        <v>46174</v>
      </c>
      <c r="B80" s="55">
        <v>62</v>
      </c>
      <c r="C80" s="83">
        <f t="shared" si="10"/>
        <v>2142253.69</v>
      </c>
      <c r="D80" s="95">
        <f t="shared" si="3"/>
        <v>6962.32</v>
      </c>
      <c r="E80" s="95">
        <f t="shared" si="4"/>
        <v>4249.45</v>
      </c>
      <c r="F80" s="95">
        <f t="shared" si="5"/>
        <v>11211.78</v>
      </c>
      <c r="G80" s="95">
        <f t="shared" si="8"/>
        <v>2138004.2399999998</v>
      </c>
      <c r="J80" s="156"/>
      <c r="K80" s="139"/>
      <c r="L80" s="143"/>
      <c r="M80" s="157"/>
      <c r="N80" s="157"/>
      <c r="O80" s="157"/>
      <c r="P80" s="157"/>
      <c r="Q80" s="183">
        <f t="shared" si="9"/>
        <v>46235</v>
      </c>
      <c r="R80" s="160">
        <v>64</v>
      </c>
      <c r="S80" s="163">
        <f t="shared" si="6"/>
        <v>834079.68575894448</v>
      </c>
      <c r="T80" s="184">
        <f t="shared" si="0"/>
        <v>0</v>
      </c>
      <c r="U80" s="185">
        <f t="shared" si="2"/>
        <v>2808.3491102994785</v>
      </c>
      <c r="V80" s="185">
        <f t="shared" si="7"/>
        <v>2808.35</v>
      </c>
      <c r="W80" s="185">
        <f t="shared" si="1"/>
        <v>831271.336648645</v>
      </c>
    </row>
    <row r="81" spans="1:23" x14ac:dyDescent="0.25">
      <c r="A81" s="94">
        <f t="shared" si="11"/>
        <v>46204</v>
      </c>
      <c r="B81" s="55">
        <v>63</v>
      </c>
      <c r="C81" s="83">
        <f t="shared" si="10"/>
        <v>2138004.2399999998</v>
      </c>
      <c r="D81" s="95">
        <f t="shared" si="3"/>
        <v>6948.51</v>
      </c>
      <c r="E81" s="95">
        <f t="shared" si="4"/>
        <v>4263.2700000000004</v>
      </c>
      <c r="F81" s="95">
        <f t="shared" si="5"/>
        <v>11211.78</v>
      </c>
      <c r="G81" s="95">
        <f t="shared" si="8"/>
        <v>2133740.9699999997</v>
      </c>
      <c r="J81" s="156"/>
      <c r="K81" s="139"/>
      <c r="L81" s="143"/>
      <c r="M81" s="157"/>
      <c r="N81" s="157"/>
      <c r="O81" s="157"/>
      <c r="P81" s="157"/>
      <c r="Q81" s="183">
        <f t="shared" si="9"/>
        <v>46266</v>
      </c>
      <c r="R81" s="160">
        <v>65</v>
      </c>
      <c r="S81" s="163">
        <f t="shared" si="6"/>
        <v>831271.336648645</v>
      </c>
      <c r="T81" s="184">
        <f t="shared" ref="T81:T144" si="12">ROUND(S81*$U$12/12,2)</f>
        <v>0</v>
      </c>
      <c r="U81" s="185">
        <f t="shared" si="2"/>
        <v>2808.3491102994785</v>
      </c>
      <c r="V81" s="185">
        <f t="shared" si="7"/>
        <v>2808.35</v>
      </c>
      <c r="W81" s="185">
        <f t="shared" ref="W81:W144" si="13">S81-U81</f>
        <v>828462.98753834551</v>
      </c>
    </row>
    <row r="82" spans="1:23" x14ac:dyDescent="0.25">
      <c r="A82" s="94">
        <f t="shared" si="11"/>
        <v>46235</v>
      </c>
      <c r="B82" s="55">
        <v>64</v>
      </c>
      <c r="C82" s="83">
        <f t="shared" si="10"/>
        <v>2133740.9699999997</v>
      </c>
      <c r="D82" s="95">
        <f t="shared" si="3"/>
        <v>6934.66</v>
      </c>
      <c r="E82" s="95">
        <f t="shared" si="4"/>
        <v>4277.12</v>
      </c>
      <c r="F82" s="95">
        <f t="shared" si="5"/>
        <v>11211.78</v>
      </c>
      <c r="G82" s="95">
        <f t="shared" si="8"/>
        <v>2129463.8499999996</v>
      </c>
      <c r="J82" s="156"/>
      <c r="K82" s="139"/>
      <c r="L82" s="143"/>
      <c r="M82" s="157"/>
      <c r="N82" s="157"/>
      <c r="O82" s="157"/>
      <c r="P82" s="157"/>
      <c r="Q82" s="183">
        <f t="shared" si="9"/>
        <v>46296</v>
      </c>
      <c r="R82" s="160">
        <v>66</v>
      </c>
      <c r="S82" s="163">
        <f t="shared" si="6"/>
        <v>828462.98753834551</v>
      </c>
      <c r="T82" s="184">
        <f t="shared" si="12"/>
        <v>0</v>
      </c>
      <c r="U82" s="185">
        <f t="shared" ref="U82:U145" si="14">PPMT($U$13/12,R82,$U$8,-$U$11,$U$12,0)</f>
        <v>2808.3491102994785</v>
      </c>
      <c r="V82" s="185">
        <f t="shared" si="7"/>
        <v>2808.35</v>
      </c>
      <c r="W82" s="185">
        <f t="shared" si="13"/>
        <v>825654.63842804602</v>
      </c>
    </row>
    <row r="83" spans="1:23" x14ac:dyDescent="0.25">
      <c r="A83" s="94">
        <f t="shared" si="11"/>
        <v>46266</v>
      </c>
      <c r="B83" s="55">
        <v>65</v>
      </c>
      <c r="C83" s="83">
        <f t="shared" si="10"/>
        <v>2129463.8499999996</v>
      </c>
      <c r="D83" s="95">
        <f t="shared" ref="D83:D146" si="15">ROUND(IPMT($E$15/12,B83,$E$8,-$E$13,$E$14,0),2)</f>
        <v>6920.76</v>
      </c>
      <c r="E83" s="95">
        <f t="shared" ref="E83:E146" si="16">ROUND(PPMT($E$15/12,B83,$E$8,-$E$13,$E$14,0),2)</f>
        <v>4291.0200000000004</v>
      </c>
      <c r="F83" s="95">
        <f t="shared" ref="F83:F146" si="17">ROUND(PMT($E$15/12,$E$8,-$E$13,$E$14),2)</f>
        <v>11211.78</v>
      </c>
      <c r="G83" s="95">
        <f t="shared" si="8"/>
        <v>2125172.8299999996</v>
      </c>
      <c r="J83" s="156"/>
      <c r="K83" s="139"/>
      <c r="L83" s="143"/>
      <c r="M83" s="157"/>
      <c r="N83" s="157"/>
      <c r="O83" s="157"/>
      <c r="P83" s="157"/>
      <c r="Q83" s="183">
        <f t="shared" si="9"/>
        <v>46327</v>
      </c>
      <c r="R83" s="160">
        <v>67</v>
      </c>
      <c r="S83" s="163">
        <f t="shared" ref="S83:S146" si="18">W82</f>
        <v>825654.63842804602</v>
      </c>
      <c r="T83" s="184">
        <f t="shared" si="12"/>
        <v>0</v>
      </c>
      <c r="U83" s="185">
        <f t="shared" si="14"/>
        <v>2808.3491102994785</v>
      </c>
      <c r="V83" s="185">
        <f t="shared" ref="V83:V146" si="19">V82</f>
        <v>2808.35</v>
      </c>
      <c r="W83" s="185">
        <f t="shared" si="13"/>
        <v>822846.28931774653</v>
      </c>
    </row>
    <row r="84" spans="1:23" x14ac:dyDescent="0.25">
      <c r="A84" s="94">
        <f t="shared" si="11"/>
        <v>46296</v>
      </c>
      <c r="B84" s="55">
        <v>66</v>
      </c>
      <c r="C84" s="83">
        <f t="shared" si="10"/>
        <v>2125172.8299999996</v>
      </c>
      <c r="D84" s="95">
        <f t="shared" si="15"/>
        <v>6906.81</v>
      </c>
      <c r="E84" s="95">
        <f t="shared" si="16"/>
        <v>4304.97</v>
      </c>
      <c r="F84" s="95">
        <f t="shared" si="17"/>
        <v>11211.78</v>
      </c>
      <c r="G84" s="95">
        <f t="shared" ref="G84:G147" si="20">C84-E84</f>
        <v>2120867.8599999994</v>
      </c>
      <c r="J84" s="156"/>
      <c r="K84" s="139"/>
      <c r="L84" s="143"/>
      <c r="M84" s="157"/>
      <c r="N84" s="157"/>
      <c r="O84" s="157"/>
      <c r="P84" s="157"/>
      <c r="Q84" s="183">
        <f t="shared" ref="Q84:Q147" si="21">EDATE(Q83,1)</f>
        <v>46357</v>
      </c>
      <c r="R84" s="160">
        <v>68</v>
      </c>
      <c r="S84" s="163">
        <f t="shared" si="18"/>
        <v>822846.28931774653</v>
      </c>
      <c r="T84" s="184">
        <f t="shared" si="12"/>
        <v>0</v>
      </c>
      <c r="U84" s="185">
        <f t="shared" si="14"/>
        <v>2808.3491102994785</v>
      </c>
      <c r="V84" s="185">
        <f t="shared" si="19"/>
        <v>2808.35</v>
      </c>
      <c r="W84" s="185">
        <f t="shared" si="13"/>
        <v>820037.94020744704</v>
      </c>
    </row>
    <row r="85" spans="1:23" x14ac:dyDescent="0.25">
      <c r="A85" s="94">
        <f t="shared" si="11"/>
        <v>46327</v>
      </c>
      <c r="B85" s="55">
        <v>67</v>
      </c>
      <c r="C85" s="83">
        <f t="shared" ref="C85:C148" si="22">G84</f>
        <v>2120867.8599999994</v>
      </c>
      <c r="D85" s="95">
        <f t="shared" si="15"/>
        <v>6892.82</v>
      </c>
      <c r="E85" s="95">
        <f t="shared" si="16"/>
        <v>4318.96</v>
      </c>
      <c r="F85" s="95">
        <f t="shared" si="17"/>
        <v>11211.78</v>
      </c>
      <c r="G85" s="95">
        <f t="shared" si="20"/>
        <v>2116548.8999999994</v>
      </c>
      <c r="J85" s="156"/>
      <c r="K85" s="139"/>
      <c r="L85" s="143"/>
      <c r="M85" s="157"/>
      <c r="N85" s="157"/>
      <c r="O85" s="157"/>
      <c r="P85" s="157"/>
      <c r="Q85" s="183">
        <f t="shared" si="21"/>
        <v>46388</v>
      </c>
      <c r="R85" s="160">
        <v>69</v>
      </c>
      <c r="S85" s="163">
        <f t="shared" si="18"/>
        <v>820037.94020744704</v>
      </c>
      <c r="T85" s="184">
        <f t="shared" si="12"/>
        <v>0</v>
      </c>
      <c r="U85" s="185">
        <f t="shared" si="14"/>
        <v>2808.3491102994785</v>
      </c>
      <c r="V85" s="185">
        <f t="shared" si="19"/>
        <v>2808.35</v>
      </c>
      <c r="W85" s="185">
        <f t="shared" si="13"/>
        <v>817229.59109714755</v>
      </c>
    </row>
    <row r="86" spans="1:23" x14ac:dyDescent="0.25">
      <c r="A86" s="94">
        <f t="shared" ref="A86:A149" si="23">EDATE(A85,1)</f>
        <v>46357</v>
      </c>
      <c r="B86" s="55">
        <v>68</v>
      </c>
      <c r="C86" s="83">
        <f t="shared" si="22"/>
        <v>2116548.8999999994</v>
      </c>
      <c r="D86" s="95">
        <f t="shared" si="15"/>
        <v>6878.78</v>
      </c>
      <c r="E86" s="95">
        <f t="shared" si="16"/>
        <v>4332.99</v>
      </c>
      <c r="F86" s="95">
        <f t="shared" si="17"/>
        <v>11211.78</v>
      </c>
      <c r="G86" s="95">
        <f t="shared" si="20"/>
        <v>2112215.9099999992</v>
      </c>
      <c r="J86" s="156"/>
      <c r="K86" s="139"/>
      <c r="L86" s="143"/>
      <c r="M86" s="157"/>
      <c r="N86" s="157"/>
      <c r="O86" s="157"/>
      <c r="P86" s="157"/>
      <c r="Q86" s="183">
        <f t="shared" si="21"/>
        <v>46419</v>
      </c>
      <c r="R86" s="160">
        <v>70</v>
      </c>
      <c r="S86" s="163">
        <f t="shared" si="18"/>
        <v>817229.59109714755</v>
      </c>
      <c r="T86" s="184">
        <f t="shared" si="12"/>
        <v>0</v>
      </c>
      <c r="U86" s="185">
        <f t="shared" si="14"/>
        <v>2808.3491102994785</v>
      </c>
      <c r="V86" s="185">
        <f t="shared" si="19"/>
        <v>2808.35</v>
      </c>
      <c r="W86" s="185">
        <f t="shared" si="13"/>
        <v>814421.24198684806</v>
      </c>
    </row>
    <row r="87" spans="1:23" x14ac:dyDescent="0.25">
      <c r="A87" s="94">
        <f t="shared" si="23"/>
        <v>46388</v>
      </c>
      <c r="B87" s="55">
        <v>69</v>
      </c>
      <c r="C87" s="83">
        <f t="shared" si="22"/>
        <v>2112215.9099999992</v>
      </c>
      <c r="D87" s="95">
        <f t="shared" si="15"/>
        <v>6864.7</v>
      </c>
      <c r="E87" s="95">
        <f t="shared" si="16"/>
        <v>4347.08</v>
      </c>
      <c r="F87" s="95">
        <f t="shared" si="17"/>
        <v>11211.78</v>
      </c>
      <c r="G87" s="95">
        <f t="shared" si="20"/>
        <v>2107868.8299999991</v>
      </c>
      <c r="J87" s="156"/>
      <c r="K87" s="139"/>
      <c r="L87" s="143"/>
      <c r="M87" s="157"/>
      <c r="N87" s="157"/>
      <c r="O87" s="157"/>
      <c r="P87" s="157"/>
      <c r="Q87" s="183">
        <f t="shared" si="21"/>
        <v>46447</v>
      </c>
      <c r="R87" s="160">
        <v>71</v>
      </c>
      <c r="S87" s="163">
        <f t="shared" si="18"/>
        <v>814421.24198684806</v>
      </c>
      <c r="T87" s="184">
        <f t="shared" si="12"/>
        <v>0</v>
      </c>
      <c r="U87" s="185">
        <f t="shared" si="14"/>
        <v>2808.3491102994785</v>
      </c>
      <c r="V87" s="185">
        <f t="shared" si="19"/>
        <v>2808.35</v>
      </c>
      <c r="W87" s="185">
        <f t="shared" si="13"/>
        <v>811612.89287654858</v>
      </c>
    </row>
    <row r="88" spans="1:23" x14ac:dyDescent="0.25">
      <c r="A88" s="94">
        <f t="shared" si="23"/>
        <v>46419</v>
      </c>
      <c r="B88" s="55">
        <v>70</v>
      </c>
      <c r="C88" s="83">
        <f t="shared" si="22"/>
        <v>2107868.8299999991</v>
      </c>
      <c r="D88" s="95">
        <f t="shared" si="15"/>
        <v>6850.57</v>
      </c>
      <c r="E88" s="95">
        <f t="shared" si="16"/>
        <v>4361.21</v>
      </c>
      <c r="F88" s="95">
        <f t="shared" si="17"/>
        <v>11211.78</v>
      </c>
      <c r="G88" s="95">
        <f t="shared" si="20"/>
        <v>2103507.6199999992</v>
      </c>
      <c r="J88" s="156"/>
      <c r="K88" s="139"/>
      <c r="L88" s="143"/>
      <c r="M88" s="157"/>
      <c r="N88" s="157"/>
      <c r="O88" s="157"/>
      <c r="P88" s="157"/>
      <c r="Q88" s="183">
        <f t="shared" si="21"/>
        <v>46478</v>
      </c>
      <c r="R88" s="160">
        <v>72</v>
      </c>
      <c r="S88" s="163">
        <f t="shared" si="18"/>
        <v>811612.89287654858</v>
      </c>
      <c r="T88" s="184">
        <f t="shared" si="12"/>
        <v>0</v>
      </c>
      <c r="U88" s="185">
        <f t="shared" si="14"/>
        <v>2808.3491102994785</v>
      </c>
      <c r="V88" s="185">
        <f t="shared" si="19"/>
        <v>2808.35</v>
      </c>
      <c r="W88" s="185">
        <f t="shared" si="13"/>
        <v>808804.54376624909</v>
      </c>
    </row>
    <row r="89" spans="1:23" x14ac:dyDescent="0.25">
      <c r="A89" s="94">
        <f t="shared" si="23"/>
        <v>46447</v>
      </c>
      <c r="B89" s="55">
        <v>71</v>
      </c>
      <c r="C89" s="83">
        <f t="shared" si="22"/>
        <v>2103507.6199999992</v>
      </c>
      <c r="D89" s="95">
        <f t="shared" si="15"/>
        <v>6836.4</v>
      </c>
      <c r="E89" s="95">
        <f t="shared" si="16"/>
        <v>4375.38</v>
      </c>
      <c r="F89" s="95">
        <f t="shared" si="17"/>
        <v>11211.78</v>
      </c>
      <c r="G89" s="95">
        <f t="shared" si="20"/>
        <v>2099132.2399999993</v>
      </c>
      <c r="J89" s="156"/>
      <c r="K89" s="139"/>
      <c r="L89" s="143"/>
      <c r="M89" s="157"/>
      <c r="N89" s="157"/>
      <c r="O89" s="157"/>
      <c r="P89" s="157"/>
      <c r="Q89" s="183">
        <f t="shared" si="21"/>
        <v>46508</v>
      </c>
      <c r="R89" s="160">
        <v>73</v>
      </c>
      <c r="S89" s="163">
        <f t="shared" si="18"/>
        <v>808804.54376624909</v>
      </c>
      <c r="T89" s="184">
        <f t="shared" si="12"/>
        <v>0</v>
      </c>
      <c r="U89" s="185">
        <f t="shared" si="14"/>
        <v>2808.3491102994785</v>
      </c>
      <c r="V89" s="185">
        <f t="shared" si="19"/>
        <v>2808.35</v>
      </c>
      <c r="W89" s="185">
        <f t="shared" si="13"/>
        <v>805996.1946559496</v>
      </c>
    </row>
    <row r="90" spans="1:23" x14ac:dyDescent="0.25">
      <c r="A90" s="94">
        <f t="shared" si="23"/>
        <v>46478</v>
      </c>
      <c r="B90" s="55">
        <v>72</v>
      </c>
      <c r="C90" s="83">
        <f t="shared" si="22"/>
        <v>2099132.2399999993</v>
      </c>
      <c r="D90" s="95">
        <f t="shared" si="15"/>
        <v>6822.18</v>
      </c>
      <c r="E90" s="95">
        <f t="shared" si="16"/>
        <v>4389.6000000000004</v>
      </c>
      <c r="F90" s="95">
        <f t="shared" si="17"/>
        <v>11211.78</v>
      </c>
      <c r="G90" s="95">
        <f t="shared" si="20"/>
        <v>2094742.6399999992</v>
      </c>
      <c r="J90" s="156"/>
      <c r="K90" s="139"/>
      <c r="L90" s="143"/>
      <c r="M90" s="157"/>
      <c r="N90" s="157"/>
      <c r="O90" s="157"/>
      <c r="P90" s="157"/>
      <c r="Q90" s="183">
        <f t="shared" si="21"/>
        <v>46539</v>
      </c>
      <c r="R90" s="160">
        <v>74</v>
      </c>
      <c r="S90" s="163">
        <f t="shared" si="18"/>
        <v>805996.1946559496</v>
      </c>
      <c r="T90" s="184">
        <f t="shared" si="12"/>
        <v>0</v>
      </c>
      <c r="U90" s="185">
        <f t="shared" si="14"/>
        <v>2808.3491102994785</v>
      </c>
      <c r="V90" s="185">
        <f t="shared" si="19"/>
        <v>2808.35</v>
      </c>
      <c r="W90" s="185">
        <f t="shared" si="13"/>
        <v>803187.84554565011</v>
      </c>
    </row>
    <row r="91" spans="1:23" x14ac:dyDescent="0.25">
      <c r="A91" s="94">
        <f t="shared" si="23"/>
        <v>46508</v>
      </c>
      <c r="B91" s="55">
        <v>73</v>
      </c>
      <c r="C91" s="83">
        <f t="shared" si="22"/>
        <v>2094742.6399999992</v>
      </c>
      <c r="D91" s="95">
        <f t="shared" si="15"/>
        <v>6807.91</v>
      </c>
      <c r="E91" s="95">
        <f t="shared" si="16"/>
        <v>4403.87</v>
      </c>
      <c r="F91" s="95">
        <f t="shared" si="17"/>
        <v>11211.78</v>
      </c>
      <c r="G91" s="95">
        <f t="shared" si="20"/>
        <v>2090338.7699999991</v>
      </c>
      <c r="J91" s="156"/>
      <c r="K91" s="139"/>
      <c r="L91" s="143"/>
      <c r="M91" s="157"/>
      <c r="N91" s="157"/>
      <c r="O91" s="157"/>
      <c r="P91" s="157"/>
      <c r="Q91" s="183">
        <f t="shared" si="21"/>
        <v>46569</v>
      </c>
      <c r="R91" s="160">
        <v>75</v>
      </c>
      <c r="S91" s="163">
        <f t="shared" si="18"/>
        <v>803187.84554565011</v>
      </c>
      <c r="T91" s="184">
        <f t="shared" si="12"/>
        <v>0</v>
      </c>
      <c r="U91" s="185">
        <f t="shared" si="14"/>
        <v>2808.3491102994785</v>
      </c>
      <c r="V91" s="185">
        <f t="shared" si="19"/>
        <v>2808.35</v>
      </c>
      <c r="W91" s="185">
        <f t="shared" si="13"/>
        <v>800379.49643535062</v>
      </c>
    </row>
    <row r="92" spans="1:23" x14ac:dyDescent="0.25">
      <c r="A92" s="94">
        <f t="shared" si="23"/>
        <v>46539</v>
      </c>
      <c r="B92" s="55">
        <v>74</v>
      </c>
      <c r="C92" s="83">
        <f t="shared" si="22"/>
        <v>2090338.7699999991</v>
      </c>
      <c r="D92" s="95">
        <f t="shared" si="15"/>
        <v>6793.6</v>
      </c>
      <c r="E92" s="95">
        <f t="shared" si="16"/>
        <v>4418.18</v>
      </c>
      <c r="F92" s="95">
        <f t="shared" si="17"/>
        <v>11211.78</v>
      </c>
      <c r="G92" s="95">
        <f t="shared" si="20"/>
        <v>2085920.5899999992</v>
      </c>
      <c r="J92" s="156"/>
      <c r="K92" s="139"/>
      <c r="L92" s="143"/>
      <c r="M92" s="157"/>
      <c r="N92" s="157"/>
      <c r="O92" s="157"/>
      <c r="P92" s="157"/>
      <c r="Q92" s="183">
        <f t="shared" si="21"/>
        <v>46600</v>
      </c>
      <c r="R92" s="160">
        <v>76</v>
      </c>
      <c r="S92" s="163">
        <f t="shared" si="18"/>
        <v>800379.49643535062</v>
      </c>
      <c r="T92" s="184">
        <f t="shared" si="12"/>
        <v>0</v>
      </c>
      <c r="U92" s="185">
        <f t="shared" si="14"/>
        <v>2808.3491102994785</v>
      </c>
      <c r="V92" s="185">
        <f t="shared" si="19"/>
        <v>2808.35</v>
      </c>
      <c r="W92" s="185">
        <f t="shared" si="13"/>
        <v>797571.14732505113</v>
      </c>
    </row>
    <row r="93" spans="1:23" x14ac:dyDescent="0.25">
      <c r="A93" s="94">
        <f t="shared" si="23"/>
        <v>46569</v>
      </c>
      <c r="B93" s="55">
        <v>75</v>
      </c>
      <c r="C93" s="83">
        <f t="shared" si="22"/>
        <v>2085920.5899999992</v>
      </c>
      <c r="D93" s="95">
        <f t="shared" si="15"/>
        <v>6779.24</v>
      </c>
      <c r="E93" s="95">
        <f t="shared" si="16"/>
        <v>4432.54</v>
      </c>
      <c r="F93" s="95">
        <f t="shared" si="17"/>
        <v>11211.78</v>
      </c>
      <c r="G93" s="95">
        <f t="shared" si="20"/>
        <v>2081488.0499999991</v>
      </c>
      <c r="J93" s="156"/>
      <c r="K93" s="139"/>
      <c r="L93" s="143"/>
      <c r="M93" s="157"/>
      <c r="N93" s="157"/>
      <c r="O93" s="157"/>
      <c r="P93" s="157"/>
      <c r="Q93" s="183">
        <f t="shared" si="21"/>
        <v>46631</v>
      </c>
      <c r="R93" s="160">
        <v>77</v>
      </c>
      <c r="S93" s="163">
        <f t="shared" si="18"/>
        <v>797571.14732505113</v>
      </c>
      <c r="T93" s="184">
        <f t="shared" si="12"/>
        <v>0</v>
      </c>
      <c r="U93" s="185">
        <f t="shared" si="14"/>
        <v>2808.3491102994785</v>
      </c>
      <c r="V93" s="185">
        <f t="shared" si="19"/>
        <v>2808.35</v>
      </c>
      <c r="W93" s="185">
        <f t="shared" si="13"/>
        <v>794762.79821475164</v>
      </c>
    </row>
    <row r="94" spans="1:23" x14ac:dyDescent="0.25">
      <c r="A94" s="94">
        <f t="shared" si="23"/>
        <v>46600</v>
      </c>
      <c r="B94" s="55">
        <v>76</v>
      </c>
      <c r="C94" s="83">
        <f t="shared" si="22"/>
        <v>2081488.0499999991</v>
      </c>
      <c r="D94" s="95">
        <f t="shared" si="15"/>
        <v>6764.84</v>
      </c>
      <c r="E94" s="95">
        <f t="shared" si="16"/>
        <v>4446.9399999999996</v>
      </c>
      <c r="F94" s="95">
        <f t="shared" si="17"/>
        <v>11211.78</v>
      </c>
      <c r="G94" s="95">
        <f t="shared" si="20"/>
        <v>2077041.1099999992</v>
      </c>
      <c r="J94" s="156"/>
      <c r="K94" s="139"/>
      <c r="L94" s="143"/>
      <c r="M94" s="157"/>
      <c r="N94" s="157"/>
      <c r="O94" s="157"/>
      <c r="P94" s="157"/>
      <c r="Q94" s="183">
        <f t="shared" si="21"/>
        <v>46661</v>
      </c>
      <c r="R94" s="160">
        <v>78</v>
      </c>
      <c r="S94" s="163">
        <f t="shared" si="18"/>
        <v>794762.79821475164</v>
      </c>
      <c r="T94" s="184">
        <f t="shared" si="12"/>
        <v>0</v>
      </c>
      <c r="U94" s="185">
        <f t="shared" si="14"/>
        <v>2808.3491102994785</v>
      </c>
      <c r="V94" s="185">
        <f t="shared" si="19"/>
        <v>2808.35</v>
      </c>
      <c r="W94" s="185">
        <f t="shared" si="13"/>
        <v>791954.44910445216</v>
      </c>
    </row>
    <row r="95" spans="1:23" x14ac:dyDescent="0.25">
      <c r="A95" s="94">
        <f t="shared" si="23"/>
        <v>46631</v>
      </c>
      <c r="B95" s="55">
        <v>77</v>
      </c>
      <c r="C95" s="83">
        <f t="shared" si="22"/>
        <v>2077041.1099999992</v>
      </c>
      <c r="D95" s="95">
        <f t="shared" si="15"/>
        <v>6750.38</v>
      </c>
      <c r="E95" s="95">
        <f t="shared" si="16"/>
        <v>4461.3999999999996</v>
      </c>
      <c r="F95" s="95">
        <f t="shared" si="17"/>
        <v>11211.78</v>
      </c>
      <c r="G95" s="95">
        <f t="shared" si="20"/>
        <v>2072579.7099999993</v>
      </c>
      <c r="J95" s="156"/>
      <c r="K95" s="139"/>
      <c r="L95" s="143"/>
      <c r="M95" s="157"/>
      <c r="N95" s="157"/>
      <c r="O95" s="157"/>
      <c r="P95" s="157"/>
      <c r="Q95" s="183">
        <f t="shared" si="21"/>
        <v>46692</v>
      </c>
      <c r="R95" s="160">
        <v>79</v>
      </c>
      <c r="S95" s="163">
        <f t="shared" si="18"/>
        <v>791954.44910445216</v>
      </c>
      <c r="T95" s="184">
        <f t="shared" si="12"/>
        <v>0</v>
      </c>
      <c r="U95" s="185">
        <f t="shared" si="14"/>
        <v>2808.3491102994785</v>
      </c>
      <c r="V95" s="185">
        <f t="shared" si="19"/>
        <v>2808.35</v>
      </c>
      <c r="W95" s="185">
        <f t="shared" si="13"/>
        <v>789146.09999415267</v>
      </c>
    </row>
    <row r="96" spans="1:23" x14ac:dyDescent="0.25">
      <c r="A96" s="94">
        <f t="shared" si="23"/>
        <v>46661</v>
      </c>
      <c r="B96" s="55">
        <v>78</v>
      </c>
      <c r="C96" s="83">
        <f t="shared" si="22"/>
        <v>2072579.7099999993</v>
      </c>
      <c r="D96" s="95">
        <f t="shared" si="15"/>
        <v>6735.88</v>
      </c>
      <c r="E96" s="95">
        <f t="shared" si="16"/>
        <v>4475.8900000000003</v>
      </c>
      <c r="F96" s="95">
        <f t="shared" si="17"/>
        <v>11211.78</v>
      </c>
      <c r="G96" s="95">
        <f t="shared" si="20"/>
        <v>2068103.8199999994</v>
      </c>
      <c r="J96" s="156"/>
      <c r="K96" s="139"/>
      <c r="L96" s="143"/>
      <c r="M96" s="157"/>
      <c r="N96" s="157"/>
      <c r="O96" s="157"/>
      <c r="P96" s="157"/>
      <c r="Q96" s="183">
        <f t="shared" si="21"/>
        <v>46722</v>
      </c>
      <c r="R96" s="160">
        <v>80</v>
      </c>
      <c r="S96" s="163">
        <f t="shared" si="18"/>
        <v>789146.09999415267</v>
      </c>
      <c r="T96" s="184">
        <f t="shared" si="12"/>
        <v>0</v>
      </c>
      <c r="U96" s="185">
        <f t="shared" si="14"/>
        <v>2808.3491102994785</v>
      </c>
      <c r="V96" s="185">
        <f t="shared" si="19"/>
        <v>2808.35</v>
      </c>
      <c r="W96" s="185">
        <f t="shared" si="13"/>
        <v>786337.75088385318</v>
      </c>
    </row>
    <row r="97" spans="1:23" x14ac:dyDescent="0.25">
      <c r="A97" s="94">
        <f t="shared" si="23"/>
        <v>46692</v>
      </c>
      <c r="B97" s="55">
        <v>79</v>
      </c>
      <c r="C97" s="83">
        <f t="shared" si="22"/>
        <v>2068103.8199999994</v>
      </c>
      <c r="D97" s="95">
        <f t="shared" si="15"/>
        <v>6721.34</v>
      </c>
      <c r="E97" s="95">
        <f t="shared" si="16"/>
        <v>4490.4399999999996</v>
      </c>
      <c r="F97" s="95">
        <f t="shared" si="17"/>
        <v>11211.78</v>
      </c>
      <c r="G97" s="95">
        <f t="shared" si="20"/>
        <v>2063613.3799999994</v>
      </c>
      <c r="J97" s="156"/>
      <c r="K97" s="139"/>
      <c r="L97" s="143"/>
      <c r="M97" s="157"/>
      <c r="N97" s="157"/>
      <c r="O97" s="157"/>
      <c r="P97" s="157"/>
      <c r="Q97" s="183">
        <f t="shared" si="21"/>
        <v>46753</v>
      </c>
      <c r="R97" s="160">
        <v>81</v>
      </c>
      <c r="S97" s="163">
        <f t="shared" si="18"/>
        <v>786337.75088385318</v>
      </c>
      <c r="T97" s="184">
        <f t="shared" si="12"/>
        <v>0</v>
      </c>
      <c r="U97" s="185">
        <f t="shared" si="14"/>
        <v>2808.3491102994785</v>
      </c>
      <c r="V97" s="185">
        <f t="shared" si="19"/>
        <v>2808.35</v>
      </c>
      <c r="W97" s="185">
        <f t="shared" si="13"/>
        <v>783529.40177355369</v>
      </c>
    </row>
    <row r="98" spans="1:23" x14ac:dyDescent="0.25">
      <c r="A98" s="94">
        <f t="shared" si="23"/>
        <v>46722</v>
      </c>
      <c r="B98" s="55">
        <v>80</v>
      </c>
      <c r="C98" s="83">
        <f t="shared" si="22"/>
        <v>2063613.3799999994</v>
      </c>
      <c r="D98" s="95">
        <f t="shared" si="15"/>
        <v>6706.74</v>
      </c>
      <c r="E98" s="95">
        <f t="shared" si="16"/>
        <v>4505.04</v>
      </c>
      <c r="F98" s="95">
        <f t="shared" si="17"/>
        <v>11211.78</v>
      </c>
      <c r="G98" s="95">
        <f t="shared" si="20"/>
        <v>2059108.3399999994</v>
      </c>
      <c r="J98" s="156"/>
      <c r="K98" s="139"/>
      <c r="L98" s="143"/>
      <c r="M98" s="157"/>
      <c r="N98" s="157"/>
      <c r="O98" s="157"/>
      <c r="P98" s="157"/>
      <c r="Q98" s="183">
        <f t="shared" si="21"/>
        <v>46784</v>
      </c>
      <c r="R98" s="160">
        <v>82</v>
      </c>
      <c r="S98" s="163">
        <f t="shared" si="18"/>
        <v>783529.40177355369</v>
      </c>
      <c r="T98" s="184">
        <f t="shared" si="12"/>
        <v>0</v>
      </c>
      <c r="U98" s="185">
        <f t="shared" si="14"/>
        <v>2808.3491102994785</v>
      </c>
      <c r="V98" s="185">
        <f t="shared" si="19"/>
        <v>2808.35</v>
      </c>
      <c r="W98" s="185">
        <f t="shared" si="13"/>
        <v>780721.0526632542</v>
      </c>
    </row>
    <row r="99" spans="1:23" x14ac:dyDescent="0.25">
      <c r="A99" s="94">
        <f t="shared" si="23"/>
        <v>46753</v>
      </c>
      <c r="B99" s="55">
        <v>81</v>
      </c>
      <c r="C99" s="83">
        <f t="shared" si="22"/>
        <v>2059108.3399999994</v>
      </c>
      <c r="D99" s="95">
        <f t="shared" si="15"/>
        <v>6692.1</v>
      </c>
      <c r="E99" s="95">
        <f t="shared" si="16"/>
        <v>4519.68</v>
      </c>
      <c r="F99" s="95">
        <f t="shared" si="17"/>
        <v>11211.78</v>
      </c>
      <c r="G99" s="95">
        <f t="shared" si="20"/>
        <v>2054588.6599999995</v>
      </c>
      <c r="J99" s="156"/>
      <c r="K99" s="139"/>
      <c r="L99" s="143"/>
      <c r="M99" s="157"/>
      <c r="N99" s="157"/>
      <c r="O99" s="157"/>
      <c r="P99" s="157"/>
      <c r="Q99" s="183">
        <f t="shared" si="21"/>
        <v>46813</v>
      </c>
      <c r="R99" s="160">
        <v>83</v>
      </c>
      <c r="S99" s="163">
        <f t="shared" si="18"/>
        <v>780721.0526632542</v>
      </c>
      <c r="T99" s="184">
        <f t="shared" si="12"/>
        <v>0</v>
      </c>
      <c r="U99" s="185">
        <f t="shared" si="14"/>
        <v>2808.3491102994785</v>
      </c>
      <c r="V99" s="185">
        <f t="shared" si="19"/>
        <v>2808.35</v>
      </c>
      <c r="W99" s="185">
        <f t="shared" si="13"/>
        <v>777912.70355295471</v>
      </c>
    </row>
    <row r="100" spans="1:23" x14ac:dyDescent="0.25">
      <c r="A100" s="94">
        <f t="shared" si="23"/>
        <v>46784</v>
      </c>
      <c r="B100" s="55">
        <v>82</v>
      </c>
      <c r="C100" s="83">
        <f t="shared" si="22"/>
        <v>2054588.6599999995</v>
      </c>
      <c r="D100" s="95">
        <f t="shared" si="15"/>
        <v>6677.41</v>
      </c>
      <c r="E100" s="95">
        <f t="shared" si="16"/>
        <v>4534.37</v>
      </c>
      <c r="F100" s="95">
        <f t="shared" si="17"/>
        <v>11211.78</v>
      </c>
      <c r="G100" s="95">
        <f t="shared" si="20"/>
        <v>2050054.2899999993</v>
      </c>
      <c r="J100" s="156"/>
      <c r="K100" s="139"/>
      <c r="L100" s="143"/>
      <c r="M100" s="157"/>
      <c r="N100" s="157"/>
      <c r="O100" s="157"/>
      <c r="P100" s="157"/>
      <c r="Q100" s="183">
        <f t="shared" si="21"/>
        <v>46844</v>
      </c>
      <c r="R100" s="160">
        <v>84</v>
      </c>
      <c r="S100" s="163">
        <f t="shared" si="18"/>
        <v>777912.70355295471</v>
      </c>
      <c r="T100" s="184">
        <f t="shared" si="12"/>
        <v>0</v>
      </c>
      <c r="U100" s="185">
        <f t="shared" si="14"/>
        <v>2808.3491102994785</v>
      </c>
      <c r="V100" s="185">
        <f t="shared" si="19"/>
        <v>2808.35</v>
      </c>
      <c r="W100" s="185">
        <f t="shared" si="13"/>
        <v>775104.35444265523</v>
      </c>
    </row>
    <row r="101" spans="1:23" x14ac:dyDescent="0.25">
      <c r="A101" s="94">
        <f t="shared" si="23"/>
        <v>46813</v>
      </c>
      <c r="B101" s="55">
        <v>83</v>
      </c>
      <c r="C101" s="83">
        <f t="shared" si="22"/>
        <v>2050054.2899999993</v>
      </c>
      <c r="D101" s="95">
        <f t="shared" si="15"/>
        <v>6662.68</v>
      </c>
      <c r="E101" s="95">
        <f t="shared" si="16"/>
        <v>4549.1000000000004</v>
      </c>
      <c r="F101" s="95">
        <f t="shared" si="17"/>
        <v>11211.78</v>
      </c>
      <c r="G101" s="95">
        <f t="shared" si="20"/>
        <v>2045505.1899999992</v>
      </c>
      <c r="J101" s="156"/>
      <c r="K101" s="139"/>
      <c r="L101" s="143"/>
      <c r="M101" s="157"/>
      <c r="N101" s="157"/>
      <c r="O101" s="157"/>
      <c r="P101" s="157"/>
      <c r="Q101" s="183">
        <f t="shared" si="21"/>
        <v>46874</v>
      </c>
      <c r="R101" s="160">
        <v>85</v>
      </c>
      <c r="S101" s="163">
        <f t="shared" si="18"/>
        <v>775104.35444265523</v>
      </c>
      <c r="T101" s="184">
        <f t="shared" si="12"/>
        <v>0</v>
      </c>
      <c r="U101" s="185">
        <f t="shared" si="14"/>
        <v>2808.3491102994785</v>
      </c>
      <c r="V101" s="185">
        <f t="shared" si="19"/>
        <v>2808.35</v>
      </c>
      <c r="W101" s="185">
        <f t="shared" si="13"/>
        <v>772296.00533235574</v>
      </c>
    </row>
    <row r="102" spans="1:23" x14ac:dyDescent="0.25">
      <c r="A102" s="94">
        <f t="shared" si="23"/>
        <v>46844</v>
      </c>
      <c r="B102" s="55">
        <v>84</v>
      </c>
      <c r="C102" s="83">
        <f t="shared" si="22"/>
        <v>2045505.1899999992</v>
      </c>
      <c r="D102" s="95">
        <f t="shared" si="15"/>
        <v>6647.89</v>
      </c>
      <c r="E102" s="95">
        <f t="shared" si="16"/>
        <v>4563.8900000000003</v>
      </c>
      <c r="F102" s="95">
        <f t="shared" si="17"/>
        <v>11211.78</v>
      </c>
      <c r="G102" s="95">
        <f t="shared" si="20"/>
        <v>2040941.2999999993</v>
      </c>
      <c r="J102" s="156"/>
      <c r="K102" s="139"/>
      <c r="L102" s="143"/>
      <c r="M102" s="157"/>
      <c r="N102" s="157"/>
      <c r="O102" s="157"/>
      <c r="P102" s="157"/>
      <c r="Q102" s="183">
        <f t="shared" si="21"/>
        <v>46905</v>
      </c>
      <c r="R102" s="160">
        <v>86</v>
      </c>
      <c r="S102" s="163">
        <f t="shared" si="18"/>
        <v>772296.00533235574</v>
      </c>
      <c r="T102" s="184">
        <f t="shared" si="12"/>
        <v>0</v>
      </c>
      <c r="U102" s="185">
        <f t="shared" si="14"/>
        <v>2808.3491102994785</v>
      </c>
      <c r="V102" s="185">
        <f t="shared" si="19"/>
        <v>2808.35</v>
      </c>
      <c r="W102" s="185">
        <f t="shared" si="13"/>
        <v>769487.65622205625</v>
      </c>
    </row>
    <row r="103" spans="1:23" x14ac:dyDescent="0.25">
      <c r="A103" s="94">
        <f t="shared" si="23"/>
        <v>46874</v>
      </c>
      <c r="B103" s="55">
        <v>85</v>
      </c>
      <c r="C103" s="83">
        <f t="shared" si="22"/>
        <v>2040941.2999999993</v>
      </c>
      <c r="D103" s="95">
        <f t="shared" si="15"/>
        <v>6633.06</v>
      </c>
      <c r="E103" s="95">
        <f t="shared" si="16"/>
        <v>4578.72</v>
      </c>
      <c r="F103" s="95">
        <f t="shared" si="17"/>
        <v>11211.78</v>
      </c>
      <c r="G103" s="95">
        <f t="shared" si="20"/>
        <v>2036362.5799999994</v>
      </c>
      <c r="J103" s="156"/>
      <c r="K103" s="139"/>
      <c r="L103" s="143"/>
      <c r="M103" s="157"/>
      <c r="N103" s="157"/>
      <c r="O103" s="157"/>
      <c r="P103" s="157"/>
      <c r="Q103" s="183">
        <f t="shared" si="21"/>
        <v>46935</v>
      </c>
      <c r="R103" s="160">
        <v>87</v>
      </c>
      <c r="S103" s="163">
        <f t="shared" si="18"/>
        <v>769487.65622205625</v>
      </c>
      <c r="T103" s="184">
        <f t="shared" si="12"/>
        <v>0</v>
      </c>
      <c r="U103" s="185">
        <f t="shared" si="14"/>
        <v>2808.3491102994785</v>
      </c>
      <c r="V103" s="185">
        <f t="shared" si="19"/>
        <v>2808.35</v>
      </c>
      <c r="W103" s="185">
        <f t="shared" si="13"/>
        <v>766679.30711175676</v>
      </c>
    </row>
    <row r="104" spans="1:23" x14ac:dyDescent="0.25">
      <c r="A104" s="94">
        <f t="shared" si="23"/>
        <v>46905</v>
      </c>
      <c r="B104" s="55">
        <v>86</v>
      </c>
      <c r="C104" s="83">
        <f t="shared" si="22"/>
        <v>2036362.5799999994</v>
      </c>
      <c r="D104" s="95">
        <f t="shared" si="15"/>
        <v>6618.18</v>
      </c>
      <c r="E104" s="95">
        <f t="shared" si="16"/>
        <v>4593.6000000000004</v>
      </c>
      <c r="F104" s="95">
        <f t="shared" si="17"/>
        <v>11211.78</v>
      </c>
      <c r="G104" s="95">
        <f t="shared" si="20"/>
        <v>2031768.9799999993</v>
      </c>
      <c r="J104" s="156"/>
      <c r="K104" s="139"/>
      <c r="L104" s="143"/>
      <c r="M104" s="157"/>
      <c r="N104" s="157"/>
      <c r="O104" s="157"/>
      <c r="P104" s="157"/>
      <c r="Q104" s="183">
        <f t="shared" si="21"/>
        <v>46966</v>
      </c>
      <c r="R104" s="160">
        <v>88</v>
      </c>
      <c r="S104" s="163">
        <f t="shared" si="18"/>
        <v>766679.30711175676</v>
      </c>
      <c r="T104" s="184">
        <f t="shared" si="12"/>
        <v>0</v>
      </c>
      <c r="U104" s="185">
        <f t="shared" si="14"/>
        <v>2808.3491102994785</v>
      </c>
      <c r="V104" s="185">
        <f t="shared" si="19"/>
        <v>2808.35</v>
      </c>
      <c r="W104" s="185">
        <f t="shared" si="13"/>
        <v>763870.95800145727</v>
      </c>
    </row>
    <row r="105" spans="1:23" x14ac:dyDescent="0.25">
      <c r="A105" s="94">
        <f t="shared" si="23"/>
        <v>46935</v>
      </c>
      <c r="B105" s="55">
        <v>87</v>
      </c>
      <c r="C105" s="83">
        <f t="shared" si="22"/>
        <v>2031768.9799999993</v>
      </c>
      <c r="D105" s="95">
        <f t="shared" si="15"/>
        <v>6603.25</v>
      </c>
      <c r="E105" s="95">
        <f t="shared" si="16"/>
        <v>4608.53</v>
      </c>
      <c r="F105" s="95">
        <f t="shared" si="17"/>
        <v>11211.78</v>
      </c>
      <c r="G105" s="95">
        <f t="shared" si="20"/>
        <v>2027160.4499999993</v>
      </c>
      <c r="J105" s="156"/>
      <c r="K105" s="139"/>
      <c r="L105" s="143"/>
      <c r="M105" s="157"/>
      <c r="N105" s="157"/>
      <c r="O105" s="157"/>
      <c r="P105" s="157"/>
      <c r="Q105" s="183">
        <f t="shared" si="21"/>
        <v>46997</v>
      </c>
      <c r="R105" s="160">
        <v>89</v>
      </c>
      <c r="S105" s="163">
        <f t="shared" si="18"/>
        <v>763870.95800145727</v>
      </c>
      <c r="T105" s="184">
        <f t="shared" si="12"/>
        <v>0</v>
      </c>
      <c r="U105" s="185">
        <f t="shared" si="14"/>
        <v>2808.3491102994785</v>
      </c>
      <c r="V105" s="185">
        <f t="shared" si="19"/>
        <v>2808.35</v>
      </c>
      <c r="W105" s="185">
        <f t="shared" si="13"/>
        <v>761062.60889115778</v>
      </c>
    </row>
    <row r="106" spans="1:23" x14ac:dyDescent="0.25">
      <c r="A106" s="94">
        <f t="shared" si="23"/>
        <v>46966</v>
      </c>
      <c r="B106" s="55">
        <v>88</v>
      </c>
      <c r="C106" s="83">
        <f t="shared" si="22"/>
        <v>2027160.4499999993</v>
      </c>
      <c r="D106" s="95">
        <f t="shared" si="15"/>
        <v>6588.27</v>
      </c>
      <c r="E106" s="95">
        <f t="shared" si="16"/>
        <v>4623.51</v>
      </c>
      <c r="F106" s="95">
        <f t="shared" si="17"/>
        <v>11211.78</v>
      </c>
      <c r="G106" s="95">
        <f t="shared" si="20"/>
        <v>2022536.9399999992</v>
      </c>
      <c r="J106" s="156"/>
      <c r="K106" s="139"/>
      <c r="L106" s="143"/>
      <c r="M106" s="157"/>
      <c r="N106" s="157"/>
      <c r="O106" s="157"/>
      <c r="P106" s="157"/>
      <c r="Q106" s="183">
        <f t="shared" si="21"/>
        <v>47027</v>
      </c>
      <c r="R106" s="160">
        <v>90</v>
      </c>
      <c r="S106" s="163">
        <f t="shared" si="18"/>
        <v>761062.60889115778</v>
      </c>
      <c r="T106" s="184">
        <f t="shared" si="12"/>
        <v>0</v>
      </c>
      <c r="U106" s="185">
        <f t="shared" si="14"/>
        <v>2808.3491102994785</v>
      </c>
      <c r="V106" s="185">
        <f t="shared" si="19"/>
        <v>2808.35</v>
      </c>
      <c r="W106" s="185">
        <f t="shared" si="13"/>
        <v>758254.25978085829</v>
      </c>
    </row>
    <row r="107" spans="1:23" x14ac:dyDescent="0.25">
      <c r="A107" s="94">
        <f t="shared" si="23"/>
        <v>46997</v>
      </c>
      <c r="B107" s="55">
        <v>89</v>
      </c>
      <c r="C107" s="83">
        <f t="shared" si="22"/>
        <v>2022536.9399999992</v>
      </c>
      <c r="D107" s="95">
        <f t="shared" si="15"/>
        <v>6573.25</v>
      </c>
      <c r="E107" s="95">
        <f t="shared" si="16"/>
        <v>4638.53</v>
      </c>
      <c r="F107" s="95">
        <f t="shared" si="17"/>
        <v>11211.78</v>
      </c>
      <c r="G107" s="95">
        <f t="shared" si="20"/>
        <v>2017898.4099999992</v>
      </c>
      <c r="J107" s="156"/>
      <c r="K107" s="139"/>
      <c r="L107" s="143"/>
      <c r="M107" s="157"/>
      <c r="N107" s="157"/>
      <c r="O107" s="157"/>
      <c r="P107" s="157"/>
      <c r="Q107" s="183">
        <f t="shared" si="21"/>
        <v>47058</v>
      </c>
      <c r="R107" s="160">
        <v>91</v>
      </c>
      <c r="S107" s="163">
        <f t="shared" si="18"/>
        <v>758254.25978085829</v>
      </c>
      <c r="T107" s="184">
        <f t="shared" si="12"/>
        <v>0</v>
      </c>
      <c r="U107" s="185">
        <f t="shared" si="14"/>
        <v>2808.3491102994785</v>
      </c>
      <c r="V107" s="185">
        <f t="shared" si="19"/>
        <v>2808.35</v>
      </c>
      <c r="W107" s="185">
        <f t="shared" si="13"/>
        <v>755445.91067055881</v>
      </c>
    </row>
    <row r="108" spans="1:23" x14ac:dyDescent="0.25">
      <c r="A108" s="94">
        <f t="shared" si="23"/>
        <v>47027</v>
      </c>
      <c r="B108" s="55">
        <v>90</v>
      </c>
      <c r="C108" s="83">
        <f t="shared" si="22"/>
        <v>2017898.4099999992</v>
      </c>
      <c r="D108" s="95">
        <f t="shared" si="15"/>
        <v>6558.17</v>
      </c>
      <c r="E108" s="95">
        <f t="shared" si="16"/>
        <v>4653.6099999999997</v>
      </c>
      <c r="F108" s="95">
        <f t="shared" si="17"/>
        <v>11211.78</v>
      </c>
      <c r="G108" s="95">
        <f t="shared" si="20"/>
        <v>2013244.7999999991</v>
      </c>
      <c r="J108" s="156"/>
      <c r="K108" s="139"/>
      <c r="L108" s="143"/>
      <c r="M108" s="157"/>
      <c r="N108" s="157"/>
      <c r="O108" s="157"/>
      <c r="P108" s="157"/>
      <c r="Q108" s="183">
        <f t="shared" si="21"/>
        <v>47088</v>
      </c>
      <c r="R108" s="160">
        <v>92</v>
      </c>
      <c r="S108" s="163">
        <f t="shared" si="18"/>
        <v>755445.91067055881</v>
      </c>
      <c r="T108" s="184">
        <f t="shared" si="12"/>
        <v>0</v>
      </c>
      <c r="U108" s="185">
        <f t="shared" si="14"/>
        <v>2808.3491102994785</v>
      </c>
      <c r="V108" s="185">
        <f t="shared" si="19"/>
        <v>2808.35</v>
      </c>
      <c r="W108" s="185">
        <f t="shared" si="13"/>
        <v>752637.56156025932</v>
      </c>
    </row>
    <row r="109" spans="1:23" x14ac:dyDescent="0.25">
      <c r="A109" s="94">
        <f t="shared" si="23"/>
        <v>47058</v>
      </c>
      <c r="B109" s="55">
        <v>91</v>
      </c>
      <c r="C109" s="83">
        <f t="shared" si="22"/>
        <v>2013244.7999999991</v>
      </c>
      <c r="D109" s="95">
        <f t="shared" si="15"/>
        <v>6543.05</v>
      </c>
      <c r="E109" s="95">
        <f t="shared" si="16"/>
        <v>4668.7299999999996</v>
      </c>
      <c r="F109" s="95">
        <f t="shared" si="17"/>
        <v>11211.78</v>
      </c>
      <c r="G109" s="95">
        <f t="shared" si="20"/>
        <v>2008576.0699999991</v>
      </c>
      <c r="J109" s="156"/>
      <c r="K109" s="139"/>
      <c r="L109" s="143"/>
      <c r="M109" s="157"/>
      <c r="N109" s="157"/>
      <c r="O109" s="157"/>
      <c r="P109" s="157"/>
      <c r="Q109" s="183">
        <f t="shared" si="21"/>
        <v>47119</v>
      </c>
      <c r="R109" s="160">
        <v>93</v>
      </c>
      <c r="S109" s="163">
        <f t="shared" si="18"/>
        <v>752637.56156025932</v>
      </c>
      <c r="T109" s="184">
        <f t="shared" si="12"/>
        <v>0</v>
      </c>
      <c r="U109" s="185">
        <f t="shared" si="14"/>
        <v>2808.3491102994785</v>
      </c>
      <c r="V109" s="185">
        <f t="shared" si="19"/>
        <v>2808.35</v>
      </c>
      <c r="W109" s="185">
        <f t="shared" si="13"/>
        <v>749829.21244995983</v>
      </c>
    </row>
    <row r="110" spans="1:23" x14ac:dyDescent="0.25">
      <c r="A110" s="94">
        <f t="shared" si="23"/>
        <v>47088</v>
      </c>
      <c r="B110" s="55">
        <v>92</v>
      </c>
      <c r="C110" s="83">
        <f t="shared" si="22"/>
        <v>2008576.0699999991</v>
      </c>
      <c r="D110" s="95">
        <f t="shared" si="15"/>
        <v>6527.87</v>
      </c>
      <c r="E110" s="95">
        <f t="shared" si="16"/>
        <v>4683.91</v>
      </c>
      <c r="F110" s="95">
        <f t="shared" si="17"/>
        <v>11211.78</v>
      </c>
      <c r="G110" s="95">
        <f t="shared" si="20"/>
        <v>2003892.1599999992</v>
      </c>
      <c r="J110" s="156"/>
      <c r="K110" s="139"/>
      <c r="L110" s="143"/>
      <c r="M110" s="157"/>
      <c r="N110" s="157"/>
      <c r="O110" s="157"/>
      <c r="P110" s="157"/>
      <c r="Q110" s="183">
        <f t="shared" si="21"/>
        <v>47150</v>
      </c>
      <c r="R110" s="160">
        <v>94</v>
      </c>
      <c r="S110" s="163">
        <f t="shared" si="18"/>
        <v>749829.21244995983</v>
      </c>
      <c r="T110" s="184">
        <f t="shared" si="12"/>
        <v>0</v>
      </c>
      <c r="U110" s="185">
        <f t="shared" si="14"/>
        <v>2808.3491102994785</v>
      </c>
      <c r="V110" s="185">
        <f t="shared" si="19"/>
        <v>2808.35</v>
      </c>
      <c r="W110" s="185">
        <f t="shared" si="13"/>
        <v>747020.86333966034</v>
      </c>
    </row>
    <row r="111" spans="1:23" x14ac:dyDescent="0.25">
      <c r="A111" s="94">
        <f t="shared" si="23"/>
        <v>47119</v>
      </c>
      <c r="B111" s="55">
        <v>93</v>
      </c>
      <c r="C111" s="83">
        <f t="shared" si="22"/>
        <v>2003892.1599999992</v>
      </c>
      <c r="D111" s="95">
        <f t="shared" si="15"/>
        <v>6512.65</v>
      </c>
      <c r="E111" s="95">
        <f t="shared" si="16"/>
        <v>4699.13</v>
      </c>
      <c r="F111" s="95">
        <f t="shared" si="17"/>
        <v>11211.78</v>
      </c>
      <c r="G111" s="95">
        <f t="shared" si="20"/>
        <v>1999193.0299999993</v>
      </c>
      <c r="J111" s="156"/>
      <c r="K111" s="139"/>
      <c r="L111" s="143"/>
      <c r="M111" s="157"/>
      <c r="N111" s="157"/>
      <c r="O111" s="157"/>
      <c r="P111" s="157"/>
      <c r="Q111" s="183">
        <f t="shared" si="21"/>
        <v>47178</v>
      </c>
      <c r="R111" s="160">
        <v>95</v>
      </c>
      <c r="S111" s="163">
        <f t="shared" si="18"/>
        <v>747020.86333966034</v>
      </c>
      <c r="T111" s="184">
        <f t="shared" si="12"/>
        <v>0</v>
      </c>
      <c r="U111" s="185">
        <f t="shared" si="14"/>
        <v>2808.3491102994785</v>
      </c>
      <c r="V111" s="185">
        <f t="shared" si="19"/>
        <v>2808.35</v>
      </c>
      <c r="W111" s="185">
        <f t="shared" si="13"/>
        <v>744212.51422936085</v>
      </c>
    </row>
    <row r="112" spans="1:23" x14ac:dyDescent="0.25">
      <c r="A112" s="94">
        <f t="shared" si="23"/>
        <v>47150</v>
      </c>
      <c r="B112" s="55">
        <v>94</v>
      </c>
      <c r="C112" s="83">
        <f t="shared" si="22"/>
        <v>1999193.0299999993</v>
      </c>
      <c r="D112" s="95">
        <f t="shared" si="15"/>
        <v>6497.38</v>
      </c>
      <c r="E112" s="95">
        <f t="shared" si="16"/>
        <v>4714.3999999999996</v>
      </c>
      <c r="F112" s="95">
        <f t="shared" si="17"/>
        <v>11211.78</v>
      </c>
      <c r="G112" s="95">
        <f t="shared" si="20"/>
        <v>1994478.6299999994</v>
      </c>
      <c r="J112" s="156"/>
      <c r="K112" s="139"/>
      <c r="L112" s="143"/>
      <c r="M112" s="157"/>
      <c r="N112" s="157"/>
      <c r="O112" s="157"/>
      <c r="P112" s="157"/>
      <c r="Q112" s="183">
        <f t="shared" si="21"/>
        <v>47209</v>
      </c>
      <c r="R112" s="160">
        <v>96</v>
      </c>
      <c r="S112" s="163">
        <f t="shared" si="18"/>
        <v>744212.51422936085</v>
      </c>
      <c r="T112" s="184">
        <f t="shared" si="12"/>
        <v>0</v>
      </c>
      <c r="U112" s="185">
        <f t="shared" si="14"/>
        <v>2808.3491102994785</v>
      </c>
      <c r="V112" s="185">
        <f t="shared" si="19"/>
        <v>2808.35</v>
      </c>
      <c r="W112" s="185">
        <f t="shared" si="13"/>
        <v>741404.16511906136</v>
      </c>
    </row>
    <row r="113" spans="1:23" x14ac:dyDescent="0.25">
      <c r="A113" s="94">
        <f t="shared" si="23"/>
        <v>47178</v>
      </c>
      <c r="B113" s="55">
        <v>95</v>
      </c>
      <c r="C113" s="83">
        <f t="shared" si="22"/>
        <v>1994478.6299999994</v>
      </c>
      <c r="D113" s="95">
        <f t="shared" si="15"/>
        <v>6482.06</v>
      </c>
      <c r="E113" s="95">
        <f t="shared" si="16"/>
        <v>4729.72</v>
      </c>
      <c r="F113" s="95">
        <f t="shared" si="17"/>
        <v>11211.78</v>
      </c>
      <c r="G113" s="95">
        <f t="shared" si="20"/>
        <v>1989748.9099999995</v>
      </c>
      <c r="J113" s="156"/>
      <c r="K113" s="139"/>
      <c r="L113" s="143"/>
      <c r="M113" s="157"/>
      <c r="N113" s="157"/>
      <c r="O113" s="157"/>
      <c r="P113" s="157"/>
      <c r="Q113" s="183">
        <f t="shared" si="21"/>
        <v>47239</v>
      </c>
      <c r="R113" s="160">
        <v>97</v>
      </c>
      <c r="S113" s="163">
        <f t="shared" si="18"/>
        <v>741404.16511906136</v>
      </c>
      <c r="T113" s="184">
        <f t="shared" si="12"/>
        <v>0</v>
      </c>
      <c r="U113" s="185">
        <f t="shared" si="14"/>
        <v>2808.3491102994785</v>
      </c>
      <c r="V113" s="185">
        <f t="shared" si="19"/>
        <v>2808.35</v>
      </c>
      <c r="W113" s="185">
        <f t="shared" si="13"/>
        <v>738595.81600876187</v>
      </c>
    </row>
    <row r="114" spans="1:23" x14ac:dyDescent="0.25">
      <c r="A114" s="94">
        <f t="shared" si="23"/>
        <v>47209</v>
      </c>
      <c r="B114" s="55">
        <v>96</v>
      </c>
      <c r="C114" s="83">
        <f t="shared" si="22"/>
        <v>1989748.9099999995</v>
      </c>
      <c r="D114" s="95">
        <f t="shared" si="15"/>
        <v>6466.68</v>
      </c>
      <c r="E114" s="95">
        <f t="shared" si="16"/>
        <v>4745.09</v>
      </c>
      <c r="F114" s="95">
        <f t="shared" si="17"/>
        <v>11211.78</v>
      </c>
      <c r="G114" s="95">
        <f t="shared" si="20"/>
        <v>1985003.8199999994</v>
      </c>
      <c r="J114" s="156"/>
      <c r="K114" s="139"/>
      <c r="L114" s="143"/>
      <c r="M114" s="157"/>
      <c r="N114" s="157"/>
      <c r="O114" s="157"/>
      <c r="P114" s="157"/>
      <c r="Q114" s="183">
        <f t="shared" si="21"/>
        <v>47270</v>
      </c>
      <c r="R114" s="160">
        <v>98</v>
      </c>
      <c r="S114" s="163">
        <f t="shared" si="18"/>
        <v>738595.81600876187</v>
      </c>
      <c r="T114" s="184">
        <f t="shared" si="12"/>
        <v>0</v>
      </c>
      <c r="U114" s="185">
        <f t="shared" si="14"/>
        <v>2808.3491102994785</v>
      </c>
      <c r="V114" s="185">
        <f t="shared" si="19"/>
        <v>2808.35</v>
      </c>
      <c r="W114" s="185">
        <f t="shared" si="13"/>
        <v>735787.46689846239</v>
      </c>
    </row>
    <row r="115" spans="1:23" x14ac:dyDescent="0.25">
      <c r="A115" s="94">
        <f t="shared" si="23"/>
        <v>47239</v>
      </c>
      <c r="B115" s="55">
        <v>97</v>
      </c>
      <c r="C115" s="83">
        <f t="shared" si="22"/>
        <v>1985003.8199999994</v>
      </c>
      <c r="D115" s="95">
        <f t="shared" si="15"/>
        <v>6451.26</v>
      </c>
      <c r="E115" s="95">
        <f t="shared" si="16"/>
        <v>4760.5200000000004</v>
      </c>
      <c r="F115" s="95">
        <f t="shared" si="17"/>
        <v>11211.78</v>
      </c>
      <c r="G115" s="95">
        <f t="shared" si="20"/>
        <v>1980243.2999999993</v>
      </c>
      <c r="J115" s="156"/>
      <c r="K115" s="139"/>
      <c r="L115" s="143"/>
      <c r="M115" s="157"/>
      <c r="N115" s="157"/>
      <c r="O115" s="157"/>
      <c r="P115" s="157"/>
      <c r="Q115" s="183">
        <f t="shared" si="21"/>
        <v>47300</v>
      </c>
      <c r="R115" s="160">
        <v>99</v>
      </c>
      <c r="S115" s="163">
        <f t="shared" si="18"/>
        <v>735787.46689846239</v>
      </c>
      <c r="T115" s="184">
        <f t="shared" si="12"/>
        <v>0</v>
      </c>
      <c r="U115" s="185">
        <f t="shared" si="14"/>
        <v>2808.3491102994785</v>
      </c>
      <c r="V115" s="185">
        <f t="shared" si="19"/>
        <v>2808.35</v>
      </c>
      <c r="W115" s="185">
        <f t="shared" si="13"/>
        <v>732979.1177881629</v>
      </c>
    </row>
    <row r="116" spans="1:23" x14ac:dyDescent="0.25">
      <c r="A116" s="94">
        <f t="shared" si="23"/>
        <v>47270</v>
      </c>
      <c r="B116" s="55">
        <v>98</v>
      </c>
      <c r="C116" s="83">
        <f t="shared" si="22"/>
        <v>1980243.2999999993</v>
      </c>
      <c r="D116" s="95">
        <f t="shared" si="15"/>
        <v>6435.79</v>
      </c>
      <c r="E116" s="95">
        <f t="shared" si="16"/>
        <v>4775.99</v>
      </c>
      <c r="F116" s="95">
        <f t="shared" si="17"/>
        <v>11211.78</v>
      </c>
      <c r="G116" s="95">
        <f t="shared" si="20"/>
        <v>1975467.3099999994</v>
      </c>
      <c r="J116" s="156"/>
      <c r="K116" s="139"/>
      <c r="L116" s="143"/>
      <c r="M116" s="157"/>
      <c r="N116" s="157"/>
      <c r="O116" s="157"/>
      <c r="P116" s="157"/>
      <c r="Q116" s="183">
        <f t="shared" si="21"/>
        <v>47331</v>
      </c>
      <c r="R116" s="160">
        <v>100</v>
      </c>
      <c r="S116" s="163">
        <f t="shared" si="18"/>
        <v>732979.1177881629</v>
      </c>
      <c r="T116" s="184">
        <f t="shared" si="12"/>
        <v>0</v>
      </c>
      <c r="U116" s="185">
        <f t="shared" si="14"/>
        <v>2808.3491102994785</v>
      </c>
      <c r="V116" s="185">
        <f t="shared" si="19"/>
        <v>2808.35</v>
      </c>
      <c r="W116" s="185">
        <f t="shared" si="13"/>
        <v>730170.76867786341</v>
      </c>
    </row>
    <row r="117" spans="1:23" x14ac:dyDescent="0.25">
      <c r="A117" s="94">
        <f t="shared" si="23"/>
        <v>47300</v>
      </c>
      <c r="B117" s="55">
        <v>99</v>
      </c>
      <c r="C117" s="83">
        <f t="shared" si="22"/>
        <v>1975467.3099999994</v>
      </c>
      <c r="D117" s="95">
        <f t="shared" si="15"/>
        <v>6420.27</v>
      </c>
      <c r="E117" s="95">
        <f t="shared" si="16"/>
        <v>4791.51</v>
      </c>
      <c r="F117" s="95">
        <f t="shared" si="17"/>
        <v>11211.78</v>
      </c>
      <c r="G117" s="95">
        <f t="shared" si="20"/>
        <v>1970675.7999999993</v>
      </c>
      <c r="J117" s="156"/>
      <c r="K117" s="139"/>
      <c r="L117" s="143"/>
      <c r="M117" s="157"/>
      <c r="N117" s="157"/>
      <c r="O117" s="157"/>
      <c r="P117" s="157"/>
      <c r="Q117" s="183">
        <f t="shared" si="21"/>
        <v>47362</v>
      </c>
      <c r="R117" s="160">
        <v>101</v>
      </c>
      <c r="S117" s="163">
        <f t="shared" si="18"/>
        <v>730170.76867786341</v>
      </c>
      <c r="T117" s="184">
        <f t="shared" si="12"/>
        <v>0</v>
      </c>
      <c r="U117" s="185">
        <f t="shared" si="14"/>
        <v>2808.3491102994785</v>
      </c>
      <c r="V117" s="185">
        <f t="shared" si="19"/>
        <v>2808.35</v>
      </c>
      <c r="W117" s="185">
        <f t="shared" si="13"/>
        <v>727362.41956756392</v>
      </c>
    </row>
    <row r="118" spans="1:23" x14ac:dyDescent="0.25">
      <c r="A118" s="94">
        <f t="shared" si="23"/>
        <v>47331</v>
      </c>
      <c r="B118" s="55">
        <v>100</v>
      </c>
      <c r="C118" s="83">
        <f t="shared" si="22"/>
        <v>1970675.7999999993</v>
      </c>
      <c r="D118" s="95">
        <f t="shared" si="15"/>
        <v>6404.7</v>
      </c>
      <c r="E118" s="95">
        <f t="shared" si="16"/>
        <v>4807.08</v>
      </c>
      <c r="F118" s="95">
        <f t="shared" si="17"/>
        <v>11211.78</v>
      </c>
      <c r="G118" s="95">
        <f t="shared" si="20"/>
        <v>1965868.7199999993</v>
      </c>
      <c r="J118" s="156"/>
      <c r="K118" s="139"/>
      <c r="L118" s="143"/>
      <c r="M118" s="157"/>
      <c r="N118" s="157"/>
      <c r="O118" s="157"/>
      <c r="P118" s="157"/>
      <c r="Q118" s="183">
        <f t="shared" si="21"/>
        <v>47392</v>
      </c>
      <c r="R118" s="160">
        <v>102</v>
      </c>
      <c r="S118" s="163">
        <f t="shared" si="18"/>
        <v>727362.41956756392</v>
      </c>
      <c r="T118" s="184">
        <f t="shared" si="12"/>
        <v>0</v>
      </c>
      <c r="U118" s="185">
        <f t="shared" si="14"/>
        <v>2808.3491102994785</v>
      </c>
      <c r="V118" s="185">
        <f t="shared" si="19"/>
        <v>2808.35</v>
      </c>
      <c r="W118" s="185">
        <f t="shared" si="13"/>
        <v>724554.07045726443</v>
      </c>
    </row>
    <row r="119" spans="1:23" x14ac:dyDescent="0.25">
      <c r="A119" s="94">
        <f t="shared" si="23"/>
        <v>47362</v>
      </c>
      <c r="B119" s="55">
        <v>101</v>
      </c>
      <c r="C119" s="83">
        <f t="shared" si="22"/>
        <v>1965868.7199999993</v>
      </c>
      <c r="D119" s="95">
        <f t="shared" si="15"/>
        <v>6389.07</v>
      </c>
      <c r="E119" s="95">
        <f t="shared" si="16"/>
        <v>4822.71</v>
      </c>
      <c r="F119" s="95">
        <f t="shared" si="17"/>
        <v>11211.78</v>
      </c>
      <c r="G119" s="95">
        <f t="shared" si="20"/>
        <v>1961046.0099999993</v>
      </c>
      <c r="J119" s="156"/>
      <c r="K119" s="139"/>
      <c r="L119" s="143"/>
      <c r="M119" s="157"/>
      <c r="N119" s="157"/>
      <c r="O119" s="157"/>
      <c r="P119" s="157"/>
      <c r="Q119" s="183">
        <f t="shared" si="21"/>
        <v>47423</v>
      </c>
      <c r="R119" s="160">
        <v>103</v>
      </c>
      <c r="S119" s="163">
        <f t="shared" si="18"/>
        <v>724554.07045726443</v>
      </c>
      <c r="T119" s="184">
        <f t="shared" si="12"/>
        <v>0</v>
      </c>
      <c r="U119" s="185">
        <f t="shared" si="14"/>
        <v>2808.3491102994785</v>
      </c>
      <c r="V119" s="185">
        <f t="shared" si="19"/>
        <v>2808.35</v>
      </c>
      <c r="W119" s="185">
        <f t="shared" si="13"/>
        <v>721745.72134696494</v>
      </c>
    </row>
    <row r="120" spans="1:23" x14ac:dyDescent="0.25">
      <c r="A120" s="94">
        <f t="shared" si="23"/>
        <v>47392</v>
      </c>
      <c r="B120" s="55">
        <v>102</v>
      </c>
      <c r="C120" s="83">
        <f t="shared" si="22"/>
        <v>1961046.0099999993</v>
      </c>
      <c r="D120" s="95">
        <f t="shared" si="15"/>
        <v>6373.4</v>
      </c>
      <c r="E120" s="95">
        <f t="shared" si="16"/>
        <v>4838.38</v>
      </c>
      <c r="F120" s="95">
        <f t="shared" si="17"/>
        <v>11211.78</v>
      </c>
      <c r="G120" s="95">
        <f t="shared" si="20"/>
        <v>1956207.6299999994</v>
      </c>
      <c r="J120" s="156"/>
      <c r="K120" s="139"/>
      <c r="L120" s="143"/>
      <c r="M120" s="157"/>
      <c r="N120" s="157"/>
      <c r="O120" s="157"/>
      <c r="P120" s="157"/>
      <c r="Q120" s="183">
        <f t="shared" si="21"/>
        <v>47453</v>
      </c>
      <c r="R120" s="160">
        <v>104</v>
      </c>
      <c r="S120" s="163">
        <f t="shared" si="18"/>
        <v>721745.72134696494</v>
      </c>
      <c r="T120" s="184">
        <f t="shared" si="12"/>
        <v>0</v>
      </c>
      <c r="U120" s="185">
        <f t="shared" si="14"/>
        <v>2808.3491102994785</v>
      </c>
      <c r="V120" s="185">
        <f t="shared" si="19"/>
        <v>2808.35</v>
      </c>
      <c r="W120" s="185">
        <f t="shared" si="13"/>
        <v>718937.37223666545</v>
      </c>
    </row>
    <row r="121" spans="1:23" x14ac:dyDescent="0.25">
      <c r="A121" s="94">
        <f t="shared" si="23"/>
        <v>47423</v>
      </c>
      <c r="B121" s="55">
        <v>103</v>
      </c>
      <c r="C121" s="83">
        <f t="shared" si="22"/>
        <v>1956207.6299999994</v>
      </c>
      <c r="D121" s="95">
        <f t="shared" si="15"/>
        <v>6357.67</v>
      </c>
      <c r="E121" s="95">
        <f t="shared" si="16"/>
        <v>4854.1000000000004</v>
      </c>
      <c r="F121" s="95">
        <f t="shared" si="17"/>
        <v>11211.78</v>
      </c>
      <c r="G121" s="95">
        <f t="shared" si="20"/>
        <v>1951353.5299999993</v>
      </c>
      <c r="J121" s="156"/>
      <c r="K121" s="139"/>
      <c r="L121" s="143"/>
      <c r="M121" s="157"/>
      <c r="N121" s="157"/>
      <c r="O121" s="157"/>
      <c r="P121" s="157"/>
      <c r="Q121" s="183">
        <f t="shared" si="21"/>
        <v>47484</v>
      </c>
      <c r="R121" s="160">
        <v>105</v>
      </c>
      <c r="S121" s="163">
        <f t="shared" si="18"/>
        <v>718937.37223666545</v>
      </c>
      <c r="T121" s="184">
        <f t="shared" si="12"/>
        <v>0</v>
      </c>
      <c r="U121" s="185">
        <f t="shared" si="14"/>
        <v>2808.3491102994785</v>
      </c>
      <c r="V121" s="185">
        <f t="shared" si="19"/>
        <v>2808.35</v>
      </c>
      <c r="W121" s="185">
        <f t="shared" si="13"/>
        <v>716129.02312636597</v>
      </c>
    </row>
    <row r="122" spans="1:23" x14ac:dyDescent="0.25">
      <c r="A122" s="94">
        <f t="shared" si="23"/>
        <v>47453</v>
      </c>
      <c r="B122" s="55">
        <v>104</v>
      </c>
      <c r="C122" s="83">
        <f t="shared" si="22"/>
        <v>1951353.5299999993</v>
      </c>
      <c r="D122" s="95">
        <f t="shared" si="15"/>
        <v>6341.9</v>
      </c>
      <c r="E122" s="95">
        <f t="shared" si="16"/>
        <v>4869.88</v>
      </c>
      <c r="F122" s="95">
        <f t="shared" si="17"/>
        <v>11211.78</v>
      </c>
      <c r="G122" s="95">
        <f t="shared" si="20"/>
        <v>1946483.6499999994</v>
      </c>
      <c r="J122" s="156"/>
      <c r="K122" s="139"/>
      <c r="L122" s="143"/>
      <c r="M122" s="157"/>
      <c r="N122" s="157"/>
      <c r="O122" s="157"/>
      <c r="P122" s="157"/>
      <c r="Q122" s="183">
        <f t="shared" si="21"/>
        <v>47515</v>
      </c>
      <c r="R122" s="160">
        <v>106</v>
      </c>
      <c r="S122" s="163">
        <f t="shared" si="18"/>
        <v>716129.02312636597</v>
      </c>
      <c r="T122" s="184">
        <f t="shared" si="12"/>
        <v>0</v>
      </c>
      <c r="U122" s="185">
        <f t="shared" si="14"/>
        <v>2808.3491102994785</v>
      </c>
      <c r="V122" s="185">
        <f t="shared" si="19"/>
        <v>2808.35</v>
      </c>
      <c r="W122" s="185">
        <f t="shared" si="13"/>
        <v>713320.67401606648</v>
      </c>
    </row>
    <row r="123" spans="1:23" x14ac:dyDescent="0.25">
      <c r="A123" s="94">
        <f t="shared" si="23"/>
        <v>47484</v>
      </c>
      <c r="B123" s="55">
        <v>105</v>
      </c>
      <c r="C123" s="83">
        <f t="shared" si="22"/>
        <v>1946483.6499999994</v>
      </c>
      <c r="D123" s="95">
        <f t="shared" si="15"/>
        <v>6326.07</v>
      </c>
      <c r="E123" s="95">
        <f t="shared" si="16"/>
        <v>4885.71</v>
      </c>
      <c r="F123" s="95">
        <f t="shared" si="17"/>
        <v>11211.78</v>
      </c>
      <c r="G123" s="95">
        <f t="shared" si="20"/>
        <v>1941597.9399999995</v>
      </c>
      <c r="J123" s="156"/>
      <c r="K123" s="139"/>
      <c r="L123" s="143"/>
      <c r="M123" s="157"/>
      <c r="N123" s="157"/>
      <c r="O123" s="157"/>
      <c r="P123" s="157"/>
      <c r="Q123" s="183">
        <f t="shared" si="21"/>
        <v>47543</v>
      </c>
      <c r="R123" s="160">
        <v>107</v>
      </c>
      <c r="S123" s="163">
        <f t="shared" si="18"/>
        <v>713320.67401606648</v>
      </c>
      <c r="T123" s="184">
        <f t="shared" si="12"/>
        <v>0</v>
      </c>
      <c r="U123" s="185">
        <f t="shared" si="14"/>
        <v>2808.3491102994785</v>
      </c>
      <c r="V123" s="185">
        <f t="shared" si="19"/>
        <v>2808.35</v>
      </c>
      <c r="W123" s="185">
        <f t="shared" si="13"/>
        <v>710512.32490576699</v>
      </c>
    </row>
    <row r="124" spans="1:23" x14ac:dyDescent="0.25">
      <c r="A124" s="94">
        <f t="shared" si="23"/>
        <v>47515</v>
      </c>
      <c r="B124" s="55">
        <v>106</v>
      </c>
      <c r="C124" s="83">
        <f t="shared" si="22"/>
        <v>1941597.9399999995</v>
      </c>
      <c r="D124" s="95">
        <f t="shared" si="15"/>
        <v>6310.19</v>
      </c>
      <c r="E124" s="95">
        <f t="shared" si="16"/>
        <v>4901.59</v>
      </c>
      <c r="F124" s="95">
        <f t="shared" si="17"/>
        <v>11211.78</v>
      </c>
      <c r="G124" s="95">
        <f t="shared" si="20"/>
        <v>1936696.3499999994</v>
      </c>
      <c r="J124" s="156"/>
      <c r="K124" s="139"/>
      <c r="L124" s="143"/>
      <c r="M124" s="157"/>
      <c r="N124" s="157"/>
      <c r="O124" s="157"/>
      <c r="P124" s="157"/>
      <c r="Q124" s="183">
        <f t="shared" si="21"/>
        <v>47574</v>
      </c>
      <c r="R124" s="160">
        <v>108</v>
      </c>
      <c r="S124" s="163">
        <f t="shared" si="18"/>
        <v>710512.32490576699</v>
      </c>
      <c r="T124" s="184">
        <f t="shared" si="12"/>
        <v>0</v>
      </c>
      <c r="U124" s="185">
        <f t="shared" si="14"/>
        <v>2808.3491102994785</v>
      </c>
      <c r="V124" s="185">
        <f t="shared" si="19"/>
        <v>2808.35</v>
      </c>
      <c r="W124" s="185">
        <f t="shared" si="13"/>
        <v>707703.9757954675</v>
      </c>
    </row>
    <row r="125" spans="1:23" x14ac:dyDescent="0.25">
      <c r="A125" s="94">
        <f t="shared" si="23"/>
        <v>47543</v>
      </c>
      <c r="B125" s="55">
        <v>107</v>
      </c>
      <c r="C125" s="83">
        <f t="shared" si="22"/>
        <v>1936696.3499999994</v>
      </c>
      <c r="D125" s="95">
        <f t="shared" si="15"/>
        <v>6294.26</v>
      </c>
      <c r="E125" s="95">
        <f t="shared" si="16"/>
        <v>4917.5200000000004</v>
      </c>
      <c r="F125" s="95">
        <f t="shared" si="17"/>
        <v>11211.78</v>
      </c>
      <c r="G125" s="95">
        <f t="shared" si="20"/>
        <v>1931778.8299999994</v>
      </c>
      <c r="J125" s="156"/>
      <c r="K125" s="139"/>
      <c r="L125" s="143"/>
      <c r="M125" s="157"/>
      <c r="N125" s="157"/>
      <c r="O125" s="157"/>
      <c r="P125" s="157"/>
      <c r="Q125" s="183">
        <f t="shared" si="21"/>
        <v>47604</v>
      </c>
      <c r="R125" s="160">
        <v>109</v>
      </c>
      <c r="S125" s="163">
        <f t="shared" si="18"/>
        <v>707703.9757954675</v>
      </c>
      <c r="T125" s="184">
        <f t="shared" si="12"/>
        <v>0</v>
      </c>
      <c r="U125" s="185">
        <f t="shared" si="14"/>
        <v>2808.3491102994785</v>
      </c>
      <c r="V125" s="185">
        <f t="shared" si="19"/>
        <v>2808.35</v>
      </c>
      <c r="W125" s="185">
        <f t="shared" si="13"/>
        <v>704895.62668516801</v>
      </c>
    </row>
    <row r="126" spans="1:23" x14ac:dyDescent="0.25">
      <c r="A126" s="94">
        <f t="shared" si="23"/>
        <v>47574</v>
      </c>
      <c r="B126" s="55">
        <v>108</v>
      </c>
      <c r="C126" s="83">
        <f t="shared" si="22"/>
        <v>1931778.8299999994</v>
      </c>
      <c r="D126" s="95">
        <f t="shared" si="15"/>
        <v>6278.28</v>
      </c>
      <c r="E126" s="95">
        <f t="shared" si="16"/>
        <v>4933.5</v>
      </c>
      <c r="F126" s="95">
        <f t="shared" si="17"/>
        <v>11211.78</v>
      </c>
      <c r="G126" s="95">
        <f t="shared" si="20"/>
        <v>1926845.3299999994</v>
      </c>
      <c r="J126" s="156"/>
      <c r="K126" s="139"/>
      <c r="L126" s="143"/>
      <c r="M126" s="157"/>
      <c r="N126" s="157"/>
      <c r="O126" s="157"/>
      <c r="P126" s="157"/>
      <c r="Q126" s="183">
        <f t="shared" si="21"/>
        <v>47635</v>
      </c>
      <c r="R126" s="160">
        <v>110</v>
      </c>
      <c r="S126" s="163">
        <f t="shared" si="18"/>
        <v>704895.62668516801</v>
      </c>
      <c r="T126" s="184">
        <f t="shared" si="12"/>
        <v>0</v>
      </c>
      <c r="U126" s="185">
        <f t="shared" si="14"/>
        <v>2808.3491102994785</v>
      </c>
      <c r="V126" s="185">
        <f t="shared" si="19"/>
        <v>2808.35</v>
      </c>
      <c r="W126" s="185">
        <f t="shared" si="13"/>
        <v>702087.27757486852</v>
      </c>
    </row>
    <row r="127" spans="1:23" x14ac:dyDescent="0.25">
      <c r="A127" s="94">
        <f t="shared" si="23"/>
        <v>47604</v>
      </c>
      <c r="B127" s="55">
        <v>109</v>
      </c>
      <c r="C127" s="83">
        <f t="shared" si="22"/>
        <v>1926845.3299999994</v>
      </c>
      <c r="D127" s="95">
        <f t="shared" si="15"/>
        <v>6262.25</v>
      </c>
      <c r="E127" s="95">
        <f t="shared" si="16"/>
        <v>4949.53</v>
      </c>
      <c r="F127" s="95">
        <f t="shared" si="17"/>
        <v>11211.78</v>
      </c>
      <c r="G127" s="95">
        <f t="shared" si="20"/>
        <v>1921895.7999999993</v>
      </c>
      <c r="J127" s="156"/>
      <c r="K127" s="139"/>
      <c r="L127" s="143"/>
      <c r="M127" s="157"/>
      <c r="N127" s="157"/>
      <c r="O127" s="157"/>
      <c r="P127" s="157"/>
      <c r="Q127" s="183">
        <f t="shared" si="21"/>
        <v>47665</v>
      </c>
      <c r="R127" s="160">
        <v>111</v>
      </c>
      <c r="S127" s="163">
        <f t="shared" si="18"/>
        <v>702087.27757486852</v>
      </c>
      <c r="T127" s="184">
        <f t="shared" si="12"/>
        <v>0</v>
      </c>
      <c r="U127" s="185">
        <f t="shared" si="14"/>
        <v>2808.3491102994785</v>
      </c>
      <c r="V127" s="185">
        <f t="shared" si="19"/>
        <v>2808.35</v>
      </c>
      <c r="W127" s="185">
        <f t="shared" si="13"/>
        <v>699278.92846456903</v>
      </c>
    </row>
    <row r="128" spans="1:23" x14ac:dyDescent="0.25">
      <c r="A128" s="94">
        <f t="shared" si="23"/>
        <v>47635</v>
      </c>
      <c r="B128" s="55">
        <v>110</v>
      </c>
      <c r="C128" s="83">
        <f t="shared" si="22"/>
        <v>1921895.7999999993</v>
      </c>
      <c r="D128" s="95">
        <f t="shared" si="15"/>
        <v>6246.16</v>
      </c>
      <c r="E128" s="95">
        <f t="shared" si="16"/>
        <v>4965.62</v>
      </c>
      <c r="F128" s="95">
        <f t="shared" si="17"/>
        <v>11211.78</v>
      </c>
      <c r="G128" s="95">
        <f t="shared" si="20"/>
        <v>1916930.1799999992</v>
      </c>
      <c r="J128" s="156"/>
      <c r="K128" s="139"/>
      <c r="L128" s="143"/>
      <c r="M128" s="157"/>
      <c r="N128" s="157"/>
      <c r="O128" s="157"/>
      <c r="P128" s="157"/>
      <c r="Q128" s="183">
        <f t="shared" si="21"/>
        <v>47696</v>
      </c>
      <c r="R128" s="160">
        <v>112</v>
      </c>
      <c r="S128" s="163">
        <f t="shared" si="18"/>
        <v>699278.92846456903</v>
      </c>
      <c r="T128" s="184">
        <f t="shared" si="12"/>
        <v>0</v>
      </c>
      <c r="U128" s="185">
        <f t="shared" si="14"/>
        <v>2808.3491102994785</v>
      </c>
      <c r="V128" s="185">
        <f t="shared" si="19"/>
        <v>2808.35</v>
      </c>
      <c r="W128" s="185">
        <f t="shared" si="13"/>
        <v>696470.57935426955</v>
      </c>
    </row>
    <row r="129" spans="1:23" x14ac:dyDescent="0.25">
      <c r="A129" s="94">
        <f t="shared" si="23"/>
        <v>47665</v>
      </c>
      <c r="B129" s="55">
        <v>111</v>
      </c>
      <c r="C129" s="83">
        <f t="shared" si="22"/>
        <v>1916930.1799999992</v>
      </c>
      <c r="D129" s="95">
        <f t="shared" si="15"/>
        <v>6230.02</v>
      </c>
      <c r="E129" s="95">
        <f t="shared" si="16"/>
        <v>4981.76</v>
      </c>
      <c r="F129" s="95">
        <f t="shared" si="17"/>
        <v>11211.78</v>
      </c>
      <c r="G129" s="95">
        <f t="shared" si="20"/>
        <v>1911948.4199999992</v>
      </c>
      <c r="J129" s="156"/>
      <c r="K129" s="139"/>
      <c r="L129" s="143"/>
      <c r="M129" s="157"/>
      <c r="N129" s="157"/>
      <c r="O129" s="157"/>
      <c r="P129" s="157"/>
      <c r="Q129" s="183">
        <f t="shared" si="21"/>
        <v>47727</v>
      </c>
      <c r="R129" s="160">
        <v>113</v>
      </c>
      <c r="S129" s="163">
        <f t="shared" si="18"/>
        <v>696470.57935426955</v>
      </c>
      <c r="T129" s="184">
        <f t="shared" si="12"/>
        <v>0</v>
      </c>
      <c r="U129" s="185">
        <f t="shared" si="14"/>
        <v>2808.3491102994785</v>
      </c>
      <c r="V129" s="185">
        <f t="shared" si="19"/>
        <v>2808.35</v>
      </c>
      <c r="W129" s="185">
        <f t="shared" si="13"/>
        <v>693662.23024397006</v>
      </c>
    </row>
    <row r="130" spans="1:23" x14ac:dyDescent="0.25">
      <c r="A130" s="94">
        <f t="shared" si="23"/>
        <v>47696</v>
      </c>
      <c r="B130" s="55">
        <v>112</v>
      </c>
      <c r="C130" s="83">
        <f t="shared" si="22"/>
        <v>1911948.4199999992</v>
      </c>
      <c r="D130" s="95">
        <f t="shared" si="15"/>
        <v>6213.83</v>
      </c>
      <c r="E130" s="95">
        <f t="shared" si="16"/>
        <v>4997.95</v>
      </c>
      <c r="F130" s="95">
        <f t="shared" si="17"/>
        <v>11211.78</v>
      </c>
      <c r="G130" s="95">
        <f t="shared" si="20"/>
        <v>1906950.4699999993</v>
      </c>
      <c r="J130" s="156"/>
      <c r="K130" s="139"/>
      <c r="L130" s="143"/>
      <c r="M130" s="157"/>
      <c r="N130" s="157"/>
      <c r="O130" s="157"/>
      <c r="P130" s="157"/>
      <c r="Q130" s="183">
        <f t="shared" si="21"/>
        <v>47757</v>
      </c>
      <c r="R130" s="160">
        <v>114</v>
      </c>
      <c r="S130" s="163">
        <f t="shared" si="18"/>
        <v>693662.23024397006</v>
      </c>
      <c r="T130" s="184">
        <f t="shared" si="12"/>
        <v>0</v>
      </c>
      <c r="U130" s="185">
        <f t="shared" si="14"/>
        <v>2808.3491102994785</v>
      </c>
      <c r="V130" s="185">
        <f t="shared" si="19"/>
        <v>2808.35</v>
      </c>
      <c r="W130" s="185">
        <f t="shared" si="13"/>
        <v>690853.88113367057</v>
      </c>
    </row>
    <row r="131" spans="1:23" x14ac:dyDescent="0.25">
      <c r="A131" s="94">
        <f t="shared" si="23"/>
        <v>47727</v>
      </c>
      <c r="B131" s="55">
        <v>113</v>
      </c>
      <c r="C131" s="83">
        <f t="shared" si="22"/>
        <v>1906950.4699999993</v>
      </c>
      <c r="D131" s="95">
        <f t="shared" si="15"/>
        <v>6197.59</v>
      </c>
      <c r="E131" s="95">
        <f t="shared" si="16"/>
        <v>5014.1899999999996</v>
      </c>
      <c r="F131" s="95">
        <f t="shared" si="17"/>
        <v>11211.78</v>
      </c>
      <c r="G131" s="95">
        <f t="shared" si="20"/>
        <v>1901936.2799999993</v>
      </c>
      <c r="J131" s="156"/>
      <c r="K131" s="139"/>
      <c r="L131" s="143"/>
      <c r="M131" s="157"/>
      <c r="N131" s="157"/>
      <c r="O131" s="157"/>
      <c r="P131" s="157"/>
      <c r="Q131" s="183">
        <f t="shared" si="21"/>
        <v>47788</v>
      </c>
      <c r="R131" s="160">
        <v>115</v>
      </c>
      <c r="S131" s="163">
        <f t="shared" si="18"/>
        <v>690853.88113367057</v>
      </c>
      <c r="T131" s="184">
        <f t="shared" si="12"/>
        <v>0</v>
      </c>
      <c r="U131" s="185">
        <f t="shared" si="14"/>
        <v>2808.3491102994785</v>
      </c>
      <c r="V131" s="185">
        <f t="shared" si="19"/>
        <v>2808.35</v>
      </c>
      <c r="W131" s="185">
        <f t="shared" si="13"/>
        <v>688045.53202337108</v>
      </c>
    </row>
    <row r="132" spans="1:23" x14ac:dyDescent="0.25">
      <c r="A132" s="94">
        <f t="shared" si="23"/>
        <v>47757</v>
      </c>
      <c r="B132" s="55">
        <v>114</v>
      </c>
      <c r="C132" s="83">
        <f t="shared" si="22"/>
        <v>1901936.2799999993</v>
      </c>
      <c r="D132" s="95">
        <f t="shared" si="15"/>
        <v>6181.29</v>
      </c>
      <c r="E132" s="95">
        <f t="shared" si="16"/>
        <v>5030.49</v>
      </c>
      <c r="F132" s="95">
        <f t="shared" si="17"/>
        <v>11211.78</v>
      </c>
      <c r="G132" s="95">
        <f t="shared" si="20"/>
        <v>1896905.7899999993</v>
      </c>
      <c r="J132" s="156"/>
      <c r="K132" s="139"/>
      <c r="L132" s="143"/>
      <c r="M132" s="157"/>
      <c r="N132" s="157"/>
      <c r="O132" s="157"/>
      <c r="P132" s="157"/>
      <c r="Q132" s="183">
        <f t="shared" si="21"/>
        <v>47818</v>
      </c>
      <c r="R132" s="160">
        <v>116</v>
      </c>
      <c r="S132" s="163">
        <f t="shared" si="18"/>
        <v>688045.53202337108</v>
      </c>
      <c r="T132" s="184">
        <f t="shared" si="12"/>
        <v>0</v>
      </c>
      <c r="U132" s="185">
        <f t="shared" si="14"/>
        <v>2808.3491102994785</v>
      </c>
      <c r="V132" s="185">
        <f t="shared" si="19"/>
        <v>2808.35</v>
      </c>
      <c r="W132" s="185">
        <f t="shared" si="13"/>
        <v>685237.18291307159</v>
      </c>
    </row>
    <row r="133" spans="1:23" x14ac:dyDescent="0.25">
      <c r="A133" s="94">
        <f t="shared" si="23"/>
        <v>47788</v>
      </c>
      <c r="B133" s="55">
        <v>115</v>
      </c>
      <c r="C133" s="83">
        <f t="shared" si="22"/>
        <v>1896905.7899999993</v>
      </c>
      <c r="D133" s="95">
        <f t="shared" si="15"/>
        <v>6164.94</v>
      </c>
      <c r="E133" s="95">
        <f t="shared" si="16"/>
        <v>5046.83</v>
      </c>
      <c r="F133" s="95">
        <f t="shared" si="17"/>
        <v>11211.78</v>
      </c>
      <c r="G133" s="95">
        <f t="shared" si="20"/>
        <v>1891858.9599999993</v>
      </c>
      <c r="J133" s="156"/>
      <c r="K133" s="139"/>
      <c r="L133" s="143"/>
      <c r="M133" s="157"/>
      <c r="N133" s="157"/>
      <c r="O133" s="157"/>
      <c r="P133" s="157"/>
      <c r="Q133" s="183">
        <f t="shared" si="21"/>
        <v>47849</v>
      </c>
      <c r="R133" s="160">
        <v>117</v>
      </c>
      <c r="S133" s="163">
        <f t="shared" si="18"/>
        <v>685237.18291307159</v>
      </c>
      <c r="T133" s="184">
        <f t="shared" si="12"/>
        <v>0</v>
      </c>
      <c r="U133" s="185">
        <f t="shared" si="14"/>
        <v>2808.3491102994785</v>
      </c>
      <c r="V133" s="185">
        <f t="shared" si="19"/>
        <v>2808.35</v>
      </c>
      <c r="W133" s="185">
        <f t="shared" si="13"/>
        <v>682428.8338027721</v>
      </c>
    </row>
    <row r="134" spans="1:23" x14ac:dyDescent="0.25">
      <c r="A134" s="94">
        <f t="shared" si="23"/>
        <v>47818</v>
      </c>
      <c r="B134" s="55">
        <v>116</v>
      </c>
      <c r="C134" s="83">
        <f t="shared" si="22"/>
        <v>1891858.9599999993</v>
      </c>
      <c r="D134" s="95">
        <f t="shared" si="15"/>
        <v>6148.54</v>
      </c>
      <c r="E134" s="95">
        <f t="shared" si="16"/>
        <v>5063.24</v>
      </c>
      <c r="F134" s="95">
        <f t="shared" si="17"/>
        <v>11211.78</v>
      </c>
      <c r="G134" s="95">
        <f t="shared" si="20"/>
        <v>1886795.7199999993</v>
      </c>
      <c r="J134" s="156"/>
      <c r="K134" s="139"/>
      <c r="L134" s="143"/>
      <c r="M134" s="157"/>
      <c r="N134" s="157"/>
      <c r="O134" s="157"/>
      <c r="P134" s="157"/>
      <c r="Q134" s="183">
        <f t="shared" si="21"/>
        <v>47880</v>
      </c>
      <c r="R134" s="160">
        <v>118</v>
      </c>
      <c r="S134" s="163">
        <f t="shared" si="18"/>
        <v>682428.8338027721</v>
      </c>
      <c r="T134" s="184">
        <f t="shared" si="12"/>
        <v>0</v>
      </c>
      <c r="U134" s="185">
        <f t="shared" si="14"/>
        <v>2808.3491102994785</v>
      </c>
      <c r="V134" s="185">
        <f t="shared" si="19"/>
        <v>2808.35</v>
      </c>
      <c r="W134" s="185">
        <f t="shared" si="13"/>
        <v>679620.48469247262</v>
      </c>
    </row>
    <row r="135" spans="1:23" x14ac:dyDescent="0.25">
      <c r="A135" s="94">
        <f t="shared" si="23"/>
        <v>47849</v>
      </c>
      <c r="B135" s="55">
        <v>117</v>
      </c>
      <c r="C135" s="83">
        <f t="shared" si="22"/>
        <v>1886795.7199999993</v>
      </c>
      <c r="D135" s="95">
        <f t="shared" si="15"/>
        <v>6132.09</v>
      </c>
      <c r="E135" s="95">
        <f t="shared" si="16"/>
        <v>5079.6899999999996</v>
      </c>
      <c r="F135" s="95">
        <f t="shared" si="17"/>
        <v>11211.78</v>
      </c>
      <c r="G135" s="95">
        <f t="shared" si="20"/>
        <v>1881716.0299999993</v>
      </c>
      <c r="J135" s="156"/>
      <c r="K135" s="139"/>
      <c r="L135" s="143"/>
      <c r="M135" s="157"/>
      <c r="N135" s="157"/>
      <c r="O135" s="157"/>
      <c r="P135" s="157"/>
      <c r="Q135" s="183">
        <f t="shared" si="21"/>
        <v>47908</v>
      </c>
      <c r="R135" s="160">
        <v>119</v>
      </c>
      <c r="S135" s="163">
        <f t="shared" si="18"/>
        <v>679620.48469247262</v>
      </c>
      <c r="T135" s="184">
        <f t="shared" si="12"/>
        <v>0</v>
      </c>
      <c r="U135" s="185">
        <f t="shared" si="14"/>
        <v>2808.3491102994785</v>
      </c>
      <c r="V135" s="185">
        <f t="shared" si="19"/>
        <v>2808.35</v>
      </c>
      <c r="W135" s="185">
        <f t="shared" si="13"/>
        <v>676812.13558217313</v>
      </c>
    </row>
    <row r="136" spans="1:23" x14ac:dyDescent="0.25">
      <c r="A136" s="94">
        <f t="shared" si="23"/>
        <v>47880</v>
      </c>
      <c r="B136" s="55">
        <v>118</v>
      </c>
      <c r="C136" s="83">
        <f t="shared" si="22"/>
        <v>1881716.0299999993</v>
      </c>
      <c r="D136" s="95">
        <f t="shared" si="15"/>
        <v>6115.58</v>
      </c>
      <c r="E136" s="95">
        <f t="shared" si="16"/>
        <v>5096.2</v>
      </c>
      <c r="F136" s="95">
        <f t="shared" si="17"/>
        <v>11211.78</v>
      </c>
      <c r="G136" s="95">
        <f t="shared" si="20"/>
        <v>1876619.8299999994</v>
      </c>
      <c r="J136" s="156"/>
      <c r="K136" s="139"/>
      <c r="L136" s="143"/>
      <c r="M136" s="157"/>
      <c r="N136" s="157"/>
      <c r="O136" s="157"/>
      <c r="P136" s="157"/>
      <c r="Q136" s="183">
        <f t="shared" si="21"/>
        <v>47939</v>
      </c>
      <c r="R136" s="160">
        <v>120</v>
      </c>
      <c r="S136" s="163">
        <f t="shared" si="18"/>
        <v>676812.13558217313</v>
      </c>
      <c r="T136" s="184">
        <f t="shared" si="12"/>
        <v>0</v>
      </c>
      <c r="U136" s="185">
        <f t="shared" si="14"/>
        <v>2808.3491102994785</v>
      </c>
      <c r="V136" s="185">
        <f t="shared" si="19"/>
        <v>2808.35</v>
      </c>
      <c r="W136" s="185">
        <f t="shared" si="13"/>
        <v>674003.78647187364</v>
      </c>
    </row>
    <row r="137" spans="1:23" x14ac:dyDescent="0.25">
      <c r="A137" s="94">
        <f t="shared" si="23"/>
        <v>47908</v>
      </c>
      <c r="B137" s="55">
        <v>119</v>
      </c>
      <c r="C137" s="83">
        <f t="shared" si="22"/>
        <v>1876619.8299999994</v>
      </c>
      <c r="D137" s="95">
        <f t="shared" si="15"/>
        <v>6099.01</v>
      </c>
      <c r="E137" s="95">
        <f t="shared" si="16"/>
        <v>5112.76</v>
      </c>
      <c r="F137" s="95">
        <f t="shared" si="17"/>
        <v>11211.78</v>
      </c>
      <c r="G137" s="95">
        <f t="shared" si="20"/>
        <v>1871507.0699999994</v>
      </c>
      <c r="J137" s="156"/>
      <c r="K137" s="139"/>
      <c r="L137" s="143"/>
      <c r="M137" s="157"/>
      <c r="N137" s="157"/>
      <c r="O137" s="157"/>
      <c r="P137" s="157"/>
      <c r="Q137" s="183">
        <f t="shared" si="21"/>
        <v>47969</v>
      </c>
      <c r="R137" s="160">
        <v>121</v>
      </c>
      <c r="S137" s="163">
        <f t="shared" si="18"/>
        <v>674003.78647187364</v>
      </c>
      <c r="T137" s="184">
        <f t="shared" si="12"/>
        <v>0</v>
      </c>
      <c r="U137" s="185">
        <f t="shared" si="14"/>
        <v>2808.3491102994785</v>
      </c>
      <c r="V137" s="185">
        <f t="shared" si="19"/>
        <v>2808.35</v>
      </c>
      <c r="W137" s="185">
        <f t="shared" si="13"/>
        <v>671195.43736157415</v>
      </c>
    </row>
    <row r="138" spans="1:23" x14ac:dyDescent="0.25">
      <c r="A138" s="94">
        <f t="shared" si="23"/>
        <v>47939</v>
      </c>
      <c r="B138" s="55">
        <v>120</v>
      </c>
      <c r="C138" s="83">
        <f t="shared" si="22"/>
        <v>1871507.0699999994</v>
      </c>
      <c r="D138" s="95">
        <f t="shared" si="15"/>
        <v>6082.4</v>
      </c>
      <c r="E138" s="95">
        <f t="shared" si="16"/>
        <v>5129.38</v>
      </c>
      <c r="F138" s="95">
        <f t="shared" si="17"/>
        <v>11211.78</v>
      </c>
      <c r="G138" s="95">
        <f t="shared" si="20"/>
        <v>1866377.6899999995</v>
      </c>
      <c r="J138" s="156"/>
      <c r="K138" s="139"/>
      <c r="L138" s="143"/>
      <c r="M138" s="157"/>
      <c r="N138" s="157"/>
      <c r="O138" s="157"/>
      <c r="P138" s="157"/>
      <c r="Q138" s="183">
        <f t="shared" si="21"/>
        <v>48000</v>
      </c>
      <c r="R138" s="160">
        <v>122</v>
      </c>
      <c r="S138" s="163">
        <f t="shared" si="18"/>
        <v>671195.43736157415</v>
      </c>
      <c r="T138" s="184">
        <f t="shared" si="12"/>
        <v>0</v>
      </c>
      <c r="U138" s="185">
        <f t="shared" si="14"/>
        <v>2808.3491102994785</v>
      </c>
      <c r="V138" s="185">
        <f t="shared" si="19"/>
        <v>2808.35</v>
      </c>
      <c r="W138" s="185">
        <f t="shared" si="13"/>
        <v>668387.08825127466</v>
      </c>
    </row>
    <row r="139" spans="1:23" x14ac:dyDescent="0.25">
      <c r="A139" s="94">
        <f t="shared" si="23"/>
        <v>47969</v>
      </c>
      <c r="B139" s="55">
        <v>121</v>
      </c>
      <c r="C139" s="83">
        <f t="shared" si="22"/>
        <v>1866377.6899999995</v>
      </c>
      <c r="D139" s="95">
        <f t="shared" si="15"/>
        <v>6065.73</v>
      </c>
      <c r="E139" s="95">
        <f t="shared" si="16"/>
        <v>5146.05</v>
      </c>
      <c r="F139" s="95">
        <f t="shared" si="17"/>
        <v>11211.78</v>
      </c>
      <c r="G139" s="95">
        <f t="shared" si="20"/>
        <v>1861231.6399999994</v>
      </c>
      <c r="J139" s="156"/>
      <c r="K139" s="139"/>
      <c r="L139" s="143"/>
      <c r="M139" s="157"/>
      <c r="N139" s="157"/>
      <c r="O139" s="157"/>
      <c r="P139" s="157"/>
      <c r="Q139" s="183">
        <f t="shared" si="21"/>
        <v>48030</v>
      </c>
      <c r="R139" s="160">
        <v>123</v>
      </c>
      <c r="S139" s="163">
        <f t="shared" si="18"/>
        <v>668387.08825127466</v>
      </c>
      <c r="T139" s="184">
        <f t="shared" si="12"/>
        <v>0</v>
      </c>
      <c r="U139" s="185">
        <f t="shared" si="14"/>
        <v>2808.3491102994785</v>
      </c>
      <c r="V139" s="185">
        <f t="shared" si="19"/>
        <v>2808.35</v>
      </c>
      <c r="W139" s="185">
        <f t="shared" si="13"/>
        <v>665578.73914097517</v>
      </c>
    </row>
    <row r="140" spans="1:23" x14ac:dyDescent="0.25">
      <c r="A140" s="94">
        <f t="shared" si="23"/>
        <v>48000</v>
      </c>
      <c r="B140" s="55">
        <v>122</v>
      </c>
      <c r="C140" s="83">
        <f t="shared" si="22"/>
        <v>1861231.6399999994</v>
      </c>
      <c r="D140" s="95">
        <f t="shared" si="15"/>
        <v>6049</v>
      </c>
      <c r="E140" s="95">
        <f t="shared" si="16"/>
        <v>5162.78</v>
      </c>
      <c r="F140" s="95">
        <f t="shared" si="17"/>
        <v>11211.78</v>
      </c>
      <c r="G140" s="95">
        <f t="shared" si="20"/>
        <v>1856068.8599999994</v>
      </c>
      <c r="J140" s="156"/>
      <c r="K140" s="139"/>
      <c r="L140" s="143"/>
      <c r="M140" s="157"/>
      <c r="N140" s="157"/>
      <c r="O140" s="157"/>
      <c r="P140" s="157"/>
      <c r="Q140" s="183">
        <f t="shared" si="21"/>
        <v>48061</v>
      </c>
      <c r="R140" s="160">
        <v>124</v>
      </c>
      <c r="S140" s="163">
        <f t="shared" si="18"/>
        <v>665578.73914097517</v>
      </c>
      <c r="T140" s="184">
        <f t="shared" si="12"/>
        <v>0</v>
      </c>
      <c r="U140" s="185">
        <f t="shared" si="14"/>
        <v>2808.3491102994785</v>
      </c>
      <c r="V140" s="185">
        <f t="shared" si="19"/>
        <v>2808.35</v>
      </c>
      <c r="W140" s="185">
        <f t="shared" si="13"/>
        <v>662770.39003067568</v>
      </c>
    </row>
    <row r="141" spans="1:23" x14ac:dyDescent="0.25">
      <c r="A141" s="94">
        <f t="shared" si="23"/>
        <v>48030</v>
      </c>
      <c r="B141" s="55">
        <v>123</v>
      </c>
      <c r="C141" s="83">
        <f t="shared" si="22"/>
        <v>1856068.8599999994</v>
      </c>
      <c r="D141" s="95">
        <f t="shared" si="15"/>
        <v>6032.22</v>
      </c>
      <c r="E141" s="95">
        <f t="shared" si="16"/>
        <v>5179.55</v>
      </c>
      <c r="F141" s="95">
        <f t="shared" si="17"/>
        <v>11211.78</v>
      </c>
      <c r="G141" s="95">
        <f t="shared" si="20"/>
        <v>1850889.3099999994</v>
      </c>
      <c r="J141" s="156"/>
      <c r="K141" s="139"/>
      <c r="L141" s="143"/>
      <c r="M141" s="157"/>
      <c r="N141" s="157"/>
      <c r="O141" s="157"/>
      <c r="P141" s="157"/>
      <c r="Q141" s="183">
        <f t="shared" si="21"/>
        <v>48092</v>
      </c>
      <c r="R141" s="160">
        <v>125</v>
      </c>
      <c r="S141" s="163">
        <f t="shared" si="18"/>
        <v>662770.39003067568</v>
      </c>
      <c r="T141" s="184">
        <f t="shared" si="12"/>
        <v>0</v>
      </c>
      <c r="U141" s="185">
        <f t="shared" si="14"/>
        <v>2808.3491102994785</v>
      </c>
      <c r="V141" s="185">
        <f t="shared" si="19"/>
        <v>2808.35</v>
      </c>
      <c r="W141" s="185">
        <f t="shared" si="13"/>
        <v>659962.0409203762</v>
      </c>
    </row>
    <row r="142" spans="1:23" x14ac:dyDescent="0.25">
      <c r="A142" s="94">
        <f t="shared" si="23"/>
        <v>48061</v>
      </c>
      <c r="B142" s="55">
        <v>124</v>
      </c>
      <c r="C142" s="83">
        <f t="shared" si="22"/>
        <v>1850889.3099999994</v>
      </c>
      <c r="D142" s="95">
        <f t="shared" si="15"/>
        <v>6015.39</v>
      </c>
      <c r="E142" s="95">
        <f t="shared" si="16"/>
        <v>5196.3900000000003</v>
      </c>
      <c r="F142" s="95">
        <f t="shared" si="17"/>
        <v>11211.78</v>
      </c>
      <c r="G142" s="95">
        <f t="shared" si="20"/>
        <v>1845692.9199999995</v>
      </c>
      <c r="J142" s="156"/>
      <c r="K142" s="139"/>
      <c r="L142" s="143"/>
      <c r="M142" s="157"/>
      <c r="N142" s="157"/>
      <c r="O142" s="157"/>
      <c r="P142" s="157"/>
      <c r="Q142" s="183">
        <f t="shared" si="21"/>
        <v>48122</v>
      </c>
      <c r="R142" s="160">
        <v>126</v>
      </c>
      <c r="S142" s="163">
        <f t="shared" si="18"/>
        <v>659962.0409203762</v>
      </c>
      <c r="T142" s="184">
        <f t="shared" si="12"/>
        <v>0</v>
      </c>
      <c r="U142" s="185">
        <f t="shared" si="14"/>
        <v>2808.3491102994785</v>
      </c>
      <c r="V142" s="185">
        <f t="shared" si="19"/>
        <v>2808.35</v>
      </c>
      <c r="W142" s="185">
        <f t="shared" si="13"/>
        <v>657153.69181007671</v>
      </c>
    </row>
    <row r="143" spans="1:23" x14ac:dyDescent="0.25">
      <c r="A143" s="94">
        <f t="shared" si="23"/>
        <v>48092</v>
      </c>
      <c r="B143" s="55">
        <v>125</v>
      </c>
      <c r="C143" s="83">
        <f t="shared" si="22"/>
        <v>1845692.9199999995</v>
      </c>
      <c r="D143" s="95">
        <f t="shared" si="15"/>
        <v>5998.5</v>
      </c>
      <c r="E143" s="95">
        <f t="shared" si="16"/>
        <v>5213.28</v>
      </c>
      <c r="F143" s="95">
        <f t="shared" si="17"/>
        <v>11211.78</v>
      </c>
      <c r="G143" s="95">
        <f t="shared" si="20"/>
        <v>1840479.6399999994</v>
      </c>
      <c r="J143" s="156"/>
      <c r="K143" s="139"/>
      <c r="L143" s="143"/>
      <c r="M143" s="157"/>
      <c r="N143" s="157"/>
      <c r="O143" s="157"/>
      <c r="P143" s="157"/>
      <c r="Q143" s="183">
        <f t="shared" si="21"/>
        <v>48153</v>
      </c>
      <c r="R143" s="160">
        <v>127</v>
      </c>
      <c r="S143" s="163">
        <f t="shared" si="18"/>
        <v>657153.69181007671</v>
      </c>
      <c r="T143" s="184">
        <f t="shared" si="12"/>
        <v>0</v>
      </c>
      <c r="U143" s="185">
        <f t="shared" si="14"/>
        <v>2808.3491102994785</v>
      </c>
      <c r="V143" s="185">
        <f t="shared" si="19"/>
        <v>2808.35</v>
      </c>
      <c r="W143" s="185">
        <f t="shared" si="13"/>
        <v>654345.34269977722</v>
      </c>
    </row>
    <row r="144" spans="1:23" x14ac:dyDescent="0.25">
      <c r="A144" s="94">
        <f t="shared" si="23"/>
        <v>48122</v>
      </c>
      <c r="B144" s="55">
        <v>126</v>
      </c>
      <c r="C144" s="83">
        <f t="shared" si="22"/>
        <v>1840479.6399999994</v>
      </c>
      <c r="D144" s="95">
        <f t="shared" si="15"/>
        <v>5981.56</v>
      </c>
      <c r="E144" s="95">
        <f t="shared" si="16"/>
        <v>5230.22</v>
      </c>
      <c r="F144" s="95">
        <f t="shared" si="17"/>
        <v>11211.78</v>
      </c>
      <c r="G144" s="95">
        <f t="shared" si="20"/>
        <v>1835249.4199999995</v>
      </c>
      <c r="J144" s="156"/>
      <c r="K144" s="139"/>
      <c r="L144" s="143"/>
      <c r="M144" s="157"/>
      <c r="N144" s="157"/>
      <c r="O144" s="157"/>
      <c r="P144" s="157"/>
      <c r="Q144" s="183">
        <f t="shared" si="21"/>
        <v>48183</v>
      </c>
      <c r="R144" s="160">
        <v>128</v>
      </c>
      <c r="S144" s="163">
        <f t="shared" si="18"/>
        <v>654345.34269977722</v>
      </c>
      <c r="T144" s="184">
        <f t="shared" si="12"/>
        <v>0</v>
      </c>
      <c r="U144" s="185">
        <f t="shared" si="14"/>
        <v>2808.3491102994785</v>
      </c>
      <c r="V144" s="185">
        <f t="shared" si="19"/>
        <v>2808.35</v>
      </c>
      <c r="W144" s="185">
        <f t="shared" si="13"/>
        <v>651536.99358947773</v>
      </c>
    </row>
    <row r="145" spans="1:23" x14ac:dyDescent="0.25">
      <c r="A145" s="94">
        <f t="shared" si="23"/>
        <v>48153</v>
      </c>
      <c r="B145" s="55">
        <v>127</v>
      </c>
      <c r="C145" s="83">
        <f t="shared" si="22"/>
        <v>1835249.4199999995</v>
      </c>
      <c r="D145" s="95">
        <f t="shared" si="15"/>
        <v>5964.56</v>
      </c>
      <c r="E145" s="95">
        <f t="shared" si="16"/>
        <v>5247.22</v>
      </c>
      <c r="F145" s="95">
        <f t="shared" si="17"/>
        <v>11211.78</v>
      </c>
      <c r="G145" s="95">
        <f t="shared" si="20"/>
        <v>1830002.1999999995</v>
      </c>
      <c r="J145" s="156"/>
      <c r="K145" s="139"/>
      <c r="L145" s="143"/>
      <c r="M145" s="157"/>
      <c r="N145" s="157"/>
      <c r="O145" s="157"/>
      <c r="P145" s="157"/>
      <c r="Q145" s="183">
        <f t="shared" si="21"/>
        <v>48214</v>
      </c>
      <c r="R145" s="160">
        <v>129</v>
      </c>
      <c r="S145" s="163">
        <f t="shared" si="18"/>
        <v>651536.99358947773</v>
      </c>
      <c r="T145" s="184">
        <f t="shared" ref="T145:T208" si="24">ROUND(S145*$U$12/12,2)</f>
        <v>0</v>
      </c>
      <c r="U145" s="185">
        <f t="shared" si="14"/>
        <v>2808.3491102994785</v>
      </c>
      <c r="V145" s="185">
        <f t="shared" si="19"/>
        <v>2808.35</v>
      </c>
      <c r="W145" s="185">
        <f t="shared" ref="W145:W208" si="25">S145-U145</f>
        <v>648728.64447917824</v>
      </c>
    </row>
    <row r="146" spans="1:23" x14ac:dyDescent="0.25">
      <c r="A146" s="94">
        <f t="shared" si="23"/>
        <v>48183</v>
      </c>
      <c r="B146" s="55">
        <v>128</v>
      </c>
      <c r="C146" s="83">
        <f t="shared" si="22"/>
        <v>1830002.1999999995</v>
      </c>
      <c r="D146" s="95">
        <f t="shared" si="15"/>
        <v>5947.51</v>
      </c>
      <c r="E146" s="95">
        <f t="shared" si="16"/>
        <v>5264.27</v>
      </c>
      <c r="F146" s="95">
        <f t="shared" si="17"/>
        <v>11211.78</v>
      </c>
      <c r="G146" s="95">
        <f t="shared" si="20"/>
        <v>1824737.9299999995</v>
      </c>
      <c r="J146" s="156"/>
      <c r="K146" s="139"/>
      <c r="L146" s="143"/>
      <c r="M146" s="157"/>
      <c r="N146" s="157"/>
      <c r="O146" s="157"/>
      <c r="P146" s="157"/>
      <c r="Q146" s="183">
        <f t="shared" si="21"/>
        <v>48245</v>
      </c>
      <c r="R146" s="160">
        <v>130</v>
      </c>
      <c r="S146" s="163">
        <f t="shared" si="18"/>
        <v>648728.64447917824</v>
      </c>
      <c r="T146" s="184">
        <f t="shared" si="24"/>
        <v>0</v>
      </c>
      <c r="U146" s="185">
        <f t="shared" ref="U146:U209" si="26">PPMT($U$13/12,R146,$U$8,-$U$11,$U$12,0)</f>
        <v>2808.3491102994785</v>
      </c>
      <c r="V146" s="185">
        <f t="shared" si="19"/>
        <v>2808.35</v>
      </c>
      <c r="W146" s="185">
        <f t="shared" si="25"/>
        <v>645920.29536887875</v>
      </c>
    </row>
    <row r="147" spans="1:23" x14ac:dyDescent="0.25">
      <c r="A147" s="94">
        <f t="shared" si="23"/>
        <v>48214</v>
      </c>
      <c r="B147" s="55">
        <v>129</v>
      </c>
      <c r="C147" s="83">
        <f t="shared" si="22"/>
        <v>1824737.9299999995</v>
      </c>
      <c r="D147" s="95">
        <f t="shared" ref="D147:D210" si="27">ROUND(IPMT($E$15/12,B147,$E$8,-$E$13,$E$14,0),2)</f>
        <v>5930.4</v>
      </c>
      <c r="E147" s="95">
        <f t="shared" ref="E147:E210" si="28">ROUND(PPMT($E$15/12,B147,$E$8,-$E$13,$E$14,0),2)</f>
        <v>5281.38</v>
      </c>
      <c r="F147" s="95">
        <f t="shared" ref="F147:F210" si="29">ROUND(PMT($E$15/12,$E$8,-$E$13,$E$14),2)</f>
        <v>11211.78</v>
      </c>
      <c r="G147" s="95">
        <f t="shared" si="20"/>
        <v>1819456.5499999996</v>
      </c>
      <c r="J147" s="156"/>
      <c r="K147" s="139"/>
      <c r="L147" s="143"/>
      <c r="M147" s="157"/>
      <c r="N147" s="157"/>
      <c r="O147" s="157"/>
      <c r="P147" s="157"/>
      <c r="Q147" s="183">
        <f t="shared" si="21"/>
        <v>48274</v>
      </c>
      <c r="R147" s="160">
        <v>131</v>
      </c>
      <c r="S147" s="163">
        <f t="shared" ref="S147:S210" si="30">W146</f>
        <v>645920.29536887875</v>
      </c>
      <c r="T147" s="184">
        <f t="shared" si="24"/>
        <v>0</v>
      </c>
      <c r="U147" s="185">
        <f t="shared" si="26"/>
        <v>2808.3491102994785</v>
      </c>
      <c r="V147" s="185">
        <f t="shared" ref="V147:V210" si="31">V146</f>
        <v>2808.35</v>
      </c>
      <c r="W147" s="185">
        <f t="shared" si="25"/>
        <v>643111.94625857926</v>
      </c>
    </row>
    <row r="148" spans="1:23" x14ac:dyDescent="0.25">
      <c r="A148" s="94">
        <f t="shared" si="23"/>
        <v>48245</v>
      </c>
      <c r="B148" s="55">
        <v>130</v>
      </c>
      <c r="C148" s="83">
        <f t="shared" si="22"/>
        <v>1819456.5499999996</v>
      </c>
      <c r="D148" s="95">
        <f t="shared" si="27"/>
        <v>5913.23</v>
      </c>
      <c r="E148" s="95">
        <f t="shared" si="28"/>
        <v>5298.54</v>
      </c>
      <c r="F148" s="95">
        <f t="shared" si="29"/>
        <v>11211.78</v>
      </c>
      <c r="G148" s="95">
        <f t="shared" ref="G148:G211" si="32">C148-E148</f>
        <v>1814158.0099999995</v>
      </c>
      <c r="J148" s="156"/>
      <c r="K148" s="139"/>
      <c r="L148" s="143"/>
      <c r="M148" s="157"/>
      <c r="N148" s="157"/>
      <c r="O148" s="157"/>
      <c r="P148" s="157"/>
      <c r="Q148" s="183">
        <f t="shared" ref="Q148:Q211" si="33">EDATE(Q147,1)</f>
        <v>48305</v>
      </c>
      <c r="R148" s="160">
        <v>132</v>
      </c>
      <c r="S148" s="163">
        <f t="shared" si="30"/>
        <v>643111.94625857926</v>
      </c>
      <c r="T148" s="184">
        <f t="shared" si="24"/>
        <v>0</v>
      </c>
      <c r="U148" s="185">
        <f t="shared" si="26"/>
        <v>2808.3491102994785</v>
      </c>
      <c r="V148" s="185">
        <f t="shared" si="31"/>
        <v>2808.35</v>
      </c>
      <c r="W148" s="185">
        <f t="shared" si="25"/>
        <v>640303.59714827978</v>
      </c>
    </row>
    <row r="149" spans="1:23" x14ac:dyDescent="0.25">
      <c r="A149" s="94">
        <f t="shared" si="23"/>
        <v>48274</v>
      </c>
      <c r="B149" s="55">
        <v>131</v>
      </c>
      <c r="C149" s="83">
        <f t="shared" ref="C149:C212" si="34">G148</f>
        <v>1814158.0099999995</v>
      </c>
      <c r="D149" s="95">
        <f t="shared" si="27"/>
        <v>5896.01</v>
      </c>
      <c r="E149" s="95">
        <f t="shared" si="28"/>
        <v>5315.77</v>
      </c>
      <c r="F149" s="95">
        <f t="shared" si="29"/>
        <v>11211.78</v>
      </c>
      <c r="G149" s="95">
        <f t="shared" si="32"/>
        <v>1808842.2399999995</v>
      </c>
      <c r="J149" s="156"/>
      <c r="K149" s="139"/>
      <c r="L149" s="143"/>
      <c r="M149" s="157"/>
      <c r="N149" s="157"/>
      <c r="O149" s="157"/>
      <c r="P149" s="157"/>
      <c r="Q149" s="183">
        <f t="shared" si="33"/>
        <v>48335</v>
      </c>
      <c r="R149" s="160">
        <v>133</v>
      </c>
      <c r="S149" s="163">
        <f t="shared" si="30"/>
        <v>640303.59714827978</v>
      </c>
      <c r="T149" s="184">
        <f t="shared" si="24"/>
        <v>0</v>
      </c>
      <c r="U149" s="185">
        <f t="shared" si="26"/>
        <v>2808.3491102994785</v>
      </c>
      <c r="V149" s="185">
        <f t="shared" si="31"/>
        <v>2808.35</v>
      </c>
      <c r="W149" s="185">
        <f t="shared" si="25"/>
        <v>637495.24803798029</v>
      </c>
    </row>
    <row r="150" spans="1:23" x14ac:dyDescent="0.25">
      <c r="A150" s="94">
        <f t="shared" ref="A150:A213" si="35">EDATE(A149,1)</f>
        <v>48305</v>
      </c>
      <c r="B150" s="55">
        <v>132</v>
      </c>
      <c r="C150" s="83">
        <f t="shared" si="34"/>
        <v>1808842.2399999995</v>
      </c>
      <c r="D150" s="95">
        <f t="shared" si="27"/>
        <v>5878.74</v>
      </c>
      <c r="E150" s="95">
        <f t="shared" si="28"/>
        <v>5333.04</v>
      </c>
      <c r="F150" s="95">
        <f t="shared" si="29"/>
        <v>11211.78</v>
      </c>
      <c r="G150" s="95">
        <f t="shared" si="32"/>
        <v>1803509.1999999995</v>
      </c>
      <c r="J150" s="156"/>
      <c r="K150" s="139"/>
      <c r="L150" s="143"/>
      <c r="M150" s="157"/>
      <c r="N150" s="157"/>
      <c r="O150" s="157"/>
      <c r="P150" s="157"/>
      <c r="Q150" s="183">
        <f t="shared" si="33"/>
        <v>48366</v>
      </c>
      <c r="R150" s="160">
        <v>134</v>
      </c>
      <c r="S150" s="163">
        <f t="shared" si="30"/>
        <v>637495.24803798029</v>
      </c>
      <c r="T150" s="184">
        <f t="shared" si="24"/>
        <v>0</v>
      </c>
      <c r="U150" s="185">
        <f t="shared" si="26"/>
        <v>2808.3491102994785</v>
      </c>
      <c r="V150" s="185">
        <f t="shared" si="31"/>
        <v>2808.35</v>
      </c>
      <c r="W150" s="185">
        <f t="shared" si="25"/>
        <v>634686.8989276808</v>
      </c>
    </row>
    <row r="151" spans="1:23" x14ac:dyDescent="0.25">
      <c r="A151" s="94">
        <f t="shared" si="35"/>
        <v>48335</v>
      </c>
      <c r="B151" s="55">
        <v>133</v>
      </c>
      <c r="C151" s="83">
        <f t="shared" si="34"/>
        <v>1803509.1999999995</v>
      </c>
      <c r="D151" s="95">
        <f t="shared" si="27"/>
        <v>5861.41</v>
      </c>
      <c r="E151" s="95">
        <f t="shared" si="28"/>
        <v>5350.37</v>
      </c>
      <c r="F151" s="95">
        <f t="shared" si="29"/>
        <v>11211.78</v>
      </c>
      <c r="G151" s="95">
        <f t="shared" si="32"/>
        <v>1798158.8299999994</v>
      </c>
      <c r="J151" s="156"/>
      <c r="K151" s="139"/>
      <c r="L151" s="143"/>
      <c r="M151" s="157"/>
      <c r="N151" s="157"/>
      <c r="O151" s="157"/>
      <c r="P151" s="157"/>
      <c r="Q151" s="183">
        <f t="shared" si="33"/>
        <v>48396</v>
      </c>
      <c r="R151" s="160">
        <v>135</v>
      </c>
      <c r="S151" s="163">
        <f t="shared" si="30"/>
        <v>634686.8989276808</v>
      </c>
      <c r="T151" s="184">
        <f t="shared" si="24"/>
        <v>0</v>
      </c>
      <c r="U151" s="185">
        <f t="shared" si="26"/>
        <v>2808.3491102994785</v>
      </c>
      <c r="V151" s="185">
        <f t="shared" si="31"/>
        <v>2808.35</v>
      </c>
      <c r="W151" s="185">
        <f t="shared" si="25"/>
        <v>631878.54981738131</v>
      </c>
    </row>
    <row r="152" spans="1:23" x14ac:dyDescent="0.25">
      <c r="A152" s="94">
        <f t="shared" si="35"/>
        <v>48366</v>
      </c>
      <c r="B152" s="55">
        <v>134</v>
      </c>
      <c r="C152" s="83">
        <f t="shared" si="34"/>
        <v>1798158.8299999994</v>
      </c>
      <c r="D152" s="95">
        <f t="shared" si="27"/>
        <v>5844.02</v>
      </c>
      <c r="E152" s="95">
        <f t="shared" si="28"/>
        <v>5367.76</v>
      </c>
      <c r="F152" s="95">
        <f t="shared" si="29"/>
        <v>11211.78</v>
      </c>
      <c r="G152" s="95">
        <f t="shared" si="32"/>
        <v>1792791.0699999994</v>
      </c>
      <c r="J152" s="156"/>
      <c r="K152" s="139"/>
      <c r="L152" s="143"/>
      <c r="M152" s="157"/>
      <c r="N152" s="157"/>
      <c r="O152" s="157"/>
      <c r="P152" s="157"/>
      <c r="Q152" s="183">
        <f t="shared" si="33"/>
        <v>48427</v>
      </c>
      <c r="R152" s="160">
        <v>136</v>
      </c>
      <c r="S152" s="163">
        <f t="shared" si="30"/>
        <v>631878.54981738131</v>
      </c>
      <c r="T152" s="184">
        <f t="shared" si="24"/>
        <v>0</v>
      </c>
      <c r="U152" s="185">
        <f t="shared" si="26"/>
        <v>2808.3491102994785</v>
      </c>
      <c r="V152" s="185">
        <f t="shared" si="31"/>
        <v>2808.35</v>
      </c>
      <c r="W152" s="185">
        <f t="shared" si="25"/>
        <v>629070.20070708182</v>
      </c>
    </row>
    <row r="153" spans="1:23" x14ac:dyDescent="0.25">
      <c r="A153" s="94">
        <f t="shared" si="35"/>
        <v>48396</v>
      </c>
      <c r="B153" s="55">
        <v>135</v>
      </c>
      <c r="C153" s="83">
        <f t="shared" si="34"/>
        <v>1792791.0699999994</v>
      </c>
      <c r="D153" s="95">
        <f t="shared" si="27"/>
        <v>5826.57</v>
      </c>
      <c r="E153" s="95">
        <f t="shared" si="28"/>
        <v>5385.21</v>
      </c>
      <c r="F153" s="95">
        <f t="shared" si="29"/>
        <v>11211.78</v>
      </c>
      <c r="G153" s="95">
        <f t="shared" si="32"/>
        <v>1787405.8599999994</v>
      </c>
      <c r="J153" s="156"/>
      <c r="K153" s="139"/>
      <c r="L153" s="143"/>
      <c r="M153" s="157"/>
      <c r="N153" s="157"/>
      <c r="O153" s="157"/>
      <c r="P153" s="157"/>
      <c r="Q153" s="183">
        <f t="shared" si="33"/>
        <v>48458</v>
      </c>
      <c r="R153" s="160">
        <v>137</v>
      </c>
      <c r="S153" s="163">
        <f t="shared" si="30"/>
        <v>629070.20070708182</v>
      </c>
      <c r="T153" s="184">
        <f t="shared" si="24"/>
        <v>0</v>
      </c>
      <c r="U153" s="185">
        <f t="shared" si="26"/>
        <v>2808.3491102994785</v>
      </c>
      <c r="V153" s="185">
        <f t="shared" si="31"/>
        <v>2808.35</v>
      </c>
      <c r="W153" s="185">
        <f t="shared" si="25"/>
        <v>626261.85159678233</v>
      </c>
    </row>
    <row r="154" spans="1:23" x14ac:dyDescent="0.25">
      <c r="A154" s="94">
        <f t="shared" si="35"/>
        <v>48427</v>
      </c>
      <c r="B154" s="55">
        <v>136</v>
      </c>
      <c r="C154" s="83">
        <f t="shared" si="34"/>
        <v>1787405.8599999994</v>
      </c>
      <c r="D154" s="95">
        <f t="shared" si="27"/>
        <v>5809.07</v>
      </c>
      <c r="E154" s="95">
        <f t="shared" si="28"/>
        <v>5402.71</v>
      </c>
      <c r="F154" s="95">
        <f t="shared" si="29"/>
        <v>11211.78</v>
      </c>
      <c r="G154" s="95">
        <f t="shared" si="32"/>
        <v>1782003.1499999994</v>
      </c>
      <c r="J154" s="156"/>
      <c r="K154" s="139"/>
      <c r="L154" s="143"/>
      <c r="M154" s="157"/>
      <c r="N154" s="157"/>
      <c r="O154" s="157"/>
      <c r="P154" s="157"/>
      <c r="Q154" s="183">
        <f t="shared" si="33"/>
        <v>48488</v>
      </c>
      <c r="R154" s="160">
        <v>138</v>
      </c>
      <c r="S154" s="163">
        <f t="shared" si="30"/>
        <v>626261.85159678233</v>
      </c>
      <c r="T154" s="184">
        <f t="shared" si="24"/>
        <v>0</v>
      </c>
      <c r="U154" s="185">
        <f t="shared" si="26"/>
        <v>2808.3491102994785</v>
      </c>
      <c r="V154" s="185">
        <f t="shared" si="31"/>
        <v>2808.35</v>
      </c>
      <c r="W154" s="185">
        <f t="shared" si="25"/>
        <v>623453.50248648284</v>
      </c>
    </row>
    <row r="155" spans="1:23" x14ac:dyDescent="0.25">
      <c r="A155" s="94">
        <f t="shared" si="35"/>
        <v>48458</v>
      </c>
      <c r="B155" s="55">
        <v>137</v>
      </c>
      <c r="C155" s="83">
        <f t="shared" si="34"/>
        <v>1782003.1499999994</v>
      </c>
      <c r="D155" s="95">
        <f t="shared" si="27"/>
        <v>5791.51</v>
      </c>
      <c r="E155" s="95">
        <f t="shared" si="28"/>
        <v>5420.27</v>
      </c>
      <c r="F155" s="95">
        <f t="shared" si="29"/>
        <v>11211.78</v>
      </c>
      <c r="G155" s="95">
        <f t="shared" si="32"/>
        <v>1776582.8799999994</v>
      </c>
      <c r="J155" s="156"/>
      <c r="K155" s="139"/>
      <c r="L155" s="143"/>
      <c r="M155" s="157"/>
      <c r="N155" s="157"/>
      <c r="O155" s="157"/>
      <c r="P155" s="157"/>
      <c r="Q155" s="183">
        <f t="shared" si="33"/>
        <v>48519</v>
      </c>
      <c r="R155" s="160">
        <v>139</v>
      </c>
      <c r="S155" s="163">
        <f t="shared" si="30"/>
        <v>623453.50248648284</v>
      </c>
      <c r="T155" s="184">
        <f t="shared" si="24"/>
        <v>0</v>
      </c>
      <c r="U155" s="185">
        <f t="shared" si="26"/>
        <v>2808.3491102994785</v>
      </c>
      <c r="V155" s="185">
        <f t="shared" si="31"/>
        <v>2808.35</v>
      </c>
      <c r="W155" s="185">
        <f t="shared" si="25"/>
        <v>620645.15337618336</v>
      </c>
    </row>
    <row r="156" spans="1:23" x14ac:dyDescent="0.25">
      <c r="A156" s="94">
        <f t="shared" si="35"/>
        <v>48488</v>
      </c>
      <c r="B156" s="55">
        <v>138</v>
      </c>
      <c r="C156" s="83">
        <f t="shared" si="34"/>
        <v>1776582.8799999994</v>
      </c>
      <c r="D156" s="95">
        <f t="shared" si="27"/>
        <v>5773.89</v>
      </c>
      <c r="E156" s="95">
        <f t="shared" si="28"/>
        <v>5437.88</v>
      </c>
      <c r="F156" s="95">
        <f t="shared" si="29"/>
        <v>11211.78</v>
      </c>
      <c r="G156" s="95">
        <f t="shared" si="32"/>
        <v>1771144.9999999995</v>
      </c>
      <c r="J156" s="156"/>
      <c r="K156" s="139"/>
      <c r="L156" s="143"/>
      <c r="M156" s="157"/>
      <c r="N156" s="157"/>
      <c r="O156" s="157"/>
      <c r="P156" s="157"/>
      <c r="Q156" s="183">
        <f t="shared" si="33"/>
        <v>48549</v>
      </c>
      <c r="R156" s="160">
        <v>140</v>
      </c>
      <c r="S156" s="163">
        <f t="shared" si="30"/>
        <v>620645.15337618336</v>
      </c>
      <c r="T156" s="184">
        <f t="shared" si="24"/>
        <v>0</v>
      </c>
      <c r="U156" s="185">
        <f t="shared" si="26"/>
        <v>2808.3491102994785</v>
      </c>
      <c r="V156" s="185">
        <f t="shared" si="31"/>
        <v>2808.35</v>
      </c>
      <c r="W156" s="185">
        <f t="shared" si="25"/>
        <v>617836.80426588387</v>
      </c>
    </row>
    <row r="157" spans="1:23" x14ac:dyDescent="0.25">
      <c r="A157" s="94">
        <f t="shared" si="35"/>
        <v>48519</v>
      </c>
      <c r="B157" s="55">
        <v>139</v>
      </c>
      <c r="C157" s="83">
        <f t="shared" si="34"/>
        <v>1771144.9999999995</v>
      </c>
      <c r="D157" s="95">
        <f t="shared" si="27"/>
        <v>5756.22</v>
      </c>
      <c r="E157" s="95">
        <f t="shared" si="28"/>
        <v>5455.56</v>
      </c>
      <c r="F157" s="95">
        <f t="shared" si="29"/>
        <v>11211.78</v>
      </c>
      <c r="G157" s="95">
        <f t="shared" si="32"/>
        <v>1765689.4399999995</v>
      </c>
      <c r="J157" s="156"/>
      <c r="K157" s="139"/>
      <c r="L157" s="143"/>
      <c r="M157" s="157"/>
      <c r="N157" s="157"/>
      <c r="O157" s="157"/>
      <c r="P157" s="157"/>
      <c r="Q157" s="183">
        <f t="shared" si="33"/>
        <v>48580</v>
      </c>
      <c r="R157" s="160">
        <v>141</v>
      </c>
      <c r="S157" s="163">
        <f t="shared" si="30"/>
        <v>617836.80426588387</v>
      </c>
      <c r="T157" s="184">
        <f t="shared" si="24"/>
        <v>0</v>
      </c>
      <c r="U157" s="185">
        <f t="shared" si="26"/>
        <v>2808.3491102994785</v>
      </c>
      <c r="V157" s="185">
        <f t="shared" si="31"/>
        <v>2808.35</v>
      </c>
      <c r="W157" s="185">
        <f t="shared" si="25"/>
        <v>615028.45515558438</v>
      </c>
    </row>
    <row r="158" spans="1:23" x14ac:dyDescent="0.25">
      <c r="A158" s="94">
        <f t="shared" si="35"/>
        <v>48549</v>
      </c>
      <c r="B158" s="55">
        <v>140</v>
      </c>
      <c r="C158" s="83">
        <f t="shared" si="34"/>
        <v>1765689.4399999995</v>
      </c>
      <c r="D158" s="95">
        <f t="shared" si="27"/>
        <v>5738.49</v>
      </c>
      <c r="E158" s="95">
        <f t="shared" si="28"/>
        <v>5473.29</v>
      </c>
      <c r="F158" s="95">
        <f t="shared" si="29"/>
        <v>11211.78</v>
      </c>
      <c r="G158" s="95">
        <f t="shared" si="32"/>
        <v>1760216.1499999994</v>
      </c>
      <c r="J158" s="156"/>
      <c r="K158" s="139"/>
      <c r="L158" s="143"/>
      <c r="M158" s="157"/>
      <c r="N158" s="157"/>
      <c r="O158" s="157"/>
      <c r="P158" s="157"/>
      <c r="Q158" s="183">
        <f t="shared" si="33"/>
        <v>48611</v>
      </c>
      <c r="R158" s="160">
        <v>142</v>
      </c>
      <c r="S158" s="163">
        <f t="shared" si="30"/>
        <v>615028.45515558438</v>
      </c>
      <c r="T158" s="184">
        <f t="shared" si="24"/>
        <v>0</v>
      </c>
      <c r="U158" s="185">
        <f t="shared" si="26"/>
        <v>2808.3491102994785</v>
      </c>
      <c r="V158" s="185">
        <f t="shared" si="31"/>
        <v>2808.35</v>
      </c>
      <c r="W158" s="185">
        <f t="shared" si="25"/>
        <v>612220.10604528489</v>
      </c>
    </row>
    <row r="159" spans="1:23" x14ac:dyDescent="0.25">
      <c r="A159" s="94">
        <f t="shared" si="35"/>
        <v>48580</v>
      </c>
      <c r="B159" s="55">
        <v>141</v>
      </c>
      <c r="C159" s="83">
        <f t="shared" si="34"/>
        <v>1760216.1499999994</v>
      </c>
      <c r="D159" s="95">
        <f t="shared" si="27"/>
        <v>5720.7</v>
      </c>
      <c r="E159" s="95">
        <f t="shared" si="28"/>
        <v>5491.08</v>
      </c>
      <c r="F159" s="95">
        <f t="shared" si="29"/>
        <v>11211.78</v>
      </c>
      <c r="G159" s="95">
        <f t="shared" si="32"/>
        <v>1754725.0699999994</v>
      </c>
      <c r="J159" s="156"/>
      <c r="K159" s="139"/>
      <c r="L159" s="143"/>
      <c r="M159" s="157"/>
      <c r="N159" s="157"/>
      <c r="O159" s="157"/>
      <c r="P159" s="157"/>
      <c r="Q159" s="183">
        <f t="shared" si="33"/>
        <v>48639</v>
      </c>
      <c r="R159" s="160">
        <v>143</v>
      </c>
      <c r="S159" s="163">
        <f t="shared" si="30"/>
        <v>612220.10604528489</v>
      </c>
      <c r="T159" s="184">
        <f t="shared" si="24"/>
        <v>0</v>
      </c>
      <c r="U159" s="185">
        <f t="shared" si="26"/>
        <v>2808.3491102994785</v>
      </c>
      <c r="V159" s="185">
        <f t="shared" si="31"/>
        <v>2808.35</v>
      </c>
      <c r="W159" s="185">
        <f t="shared" si="25"/>
        <v>609411.7569349854</v>
      </c>
    </row>
    <row r="160" spans="1:23" x14ac:dyDescent="0.25">
      <c r="A160" s="94">
        <f t="shared" si="35"/>
        <v>48611</v>
      </c>
      <c r="B160" s="55">
        <v>142</v>
      </c>
      <c r="C160" s="83">
        <f t="shared" si="34"/>
        <v>1754725.0699999994</v>
      </c>
      <c r="D160" s="95">
        <f t="shared" si="27"/>
        <v>5702.86</v>
      </c>
      <c r="E160" s="95">
        <f t="shared" si="28"/>
        <v>5508.92</v>
      </c>
      <c r="F160" s="95">
        <f t="shared" si="29"/>
        <v>11211.78</v>
      </c>
      <c r="G160" s="95">
        <f t="shared" si="32"/>
        <v>1749216.1499999994</v>
      </c>
      <c r="J160" s="156"/>
      <c r="K160" s="139"/>
      <c r="L160" s="143"/>
      <c r="M160" s="157"/>
      <c r="N160" s="157"/>
      <c r="O160" s="157"/>
      <c r="P160" s="157"/>
      <c r="Q160" s="183">
        <f t="shared" si="33"/>
        <v>48670</v>
      </c>
      <c r="R160" s="160">
        <v>144</v>
      </c>
      <c r="S160" s="163">
        <f t="shared" si="30"/>
        <v>609411.7569349854</v>
      </c>
      <c r="T160" s="184">
        <f t="shared" si="24"/>
        <v>0</v>
      </c>
      <c r="U160" s="185">
        <f t="shared" si="26"/>
        <v>2808.3491102994785</v>
      </c>
      <c r="V160" s="185">
        <f t="shared" si="31"/>
        <v>2808.35</v>
      </c>
      <c r="W160" s="185">
        <f t="shared" si="25"/>
        <v>606603.40782468591</v>
      </c>
    </row>
    <row r="161" spans="1:23" x14ac:dyDescent="0.25">
      <c r="A161" s="94">
        <f t="shared" si="35"/>
        <v>48639</v>
      </c>
      <c r="B161" s="55">
        <v>143</v>
      </c>
      <c r="C161" s="83">
        <f t="shared" si="34"/>
        <v>1749216.1499999994</v>
      </c>
      <c r="D161" s="95">
        <f t="shared" si="27"/>
        <v>5684.95</v>
      </c>
      <c r="E161" s="95">
        <f t="shared" si="28"/>
        <v>5526.83</v>
      </c>
      <c r="F161" s="95">
        <f t="shared" si="29"/>
        <v>11211.78</v>
      </c>
      <c r="G161" s="95">
        <f t="shared" si="32"/>
        <v>1743689.3199999994</v>
      </c>
      <c r="J161" s="156"/>
      <c r="K161" s="139"/>
      <c r="L161" s="143"/>
      <c r="M161" s="157"/>
      <c r="N161" s="157"/>
      <c r="O161" s="157"/>
      <c r="P161" s="157"/>
      <c r="Q161" s="183">
        <f t="shared" si="33"/>
        <v>48700</v>
      </c>
      <c r="R161" s="160">
        <v>145</v>
      </c>
      <c r="S161" s="163">
        <f t="shared" si="30"/>
        <v>606603.40782468591</v>
      </c>
      <c r="T161" s="184">
        <f t="shared" si="24"/>
        <v>0</v>
      </c>
      <c r="U161" s="185">
        <f t="shared" si="26"/>
        <v>2808.3491102994785</v>
      </c>
      <c r="V161" s="185">
        <f t="shared" si="31"/>
        <v>2808.35</v>
      </c>
      <c r="W161" s="185">
        <f t="shared" si="25"/>
        <v>603795.05871438642</v>
      </c>
    </row>
    <row r="162" spans="1:23" x14ac:dyDescent="0.25">
      <c r="A162" s="94">
        <f t="shared" si="35"/>
        <v>48670</v>
      </c>
      <c r="B162" s="55">
        <v>144</v>
      </c>
      <c r="C162" s="83">
        <f t="shared" si="34"/>
        <v>1743689.3199999994</v>
      </c>
      <c r="D162" s="95">
        <f t="shared" si="27"/>
        <v>5666.99</v>
      </c>
      <c r="E162" s="95">
        <f t="shared" si="28"/>
        <v>5544.79</v>
      </c>
      <c r="F162" s="95">
        <f t="shared" si="29"/>
        <v>11211.78</v>
      </c>
      <c r="G162" s="95">
        <f t="shared" si="32"/>
        <v>1738144.5299999993</v>
      </c>
      <c r="J162" s="156"/>
      <c r="K162" s="139"/>
      <c r="L162" s="143"/>
      <c r="M162" s="157"/>
      <c r="N162" s="157"/>
      <c r="O162" s="157"/>
      <c r="P162" s="157"/>
      <c r="Q162" s="183">
        <f t="shared" si="33"/>
        <v>48731</v>
      </c>
      <c r="R162" s="160">
        <v>146</v>
      </c>
      <c r="S162" s="163">
        <f t="shared" si="30"/>
        <v>603795.05871438642</v>
      </c>
      <c r="T162" s="184">
        <f t="shared" si="24"/>
        <v>0</v>
      </c>
      <c r="U162" s="185">
        <f t="shared" si="26"/>
        <v>2808.3491102994785</v>
      </c>
      <c r="V162" s="185">
        <f t="shared" si="31"/>
        <v>2808.35</v>
      </c>
      <c r="W162" s="185">
        <f t="shared" si="25"/>
        <v>600986.70960408694</v>
      </c>
    </row>
    <row r="163" spans="1:23" x14ac:dyDescent="0.25">
      <c r="A163" s="94">
        <f t="shared" si="35"/>
        <v>48700</v>
      </c>
      <c r="B163" s="55">
        <v>145</v>
      </c>
      <c r="C163" s="83">
        <f t="shared" si="34"/>
        <v>1738144.5299999993</v>
      </c>
      <c r="D163" s="95">
        <f t="shared" si="27"/>
        <v>5648.97</v>
      </c>
      <c r="E163" s="95">
        <f t="shared" si="28"/>
        <v>5562.81</v>
      </c>
      <c r="F163" s="95">
        <f t="shared" si="29"/>
        <v>11211.78</v>
      </c>
      <c r="G163" s="95">
        <f t="shared" si="32"/>
        <v>1732581.7199999993</v>
      </c>
      <c r="J163" s="156"/>
      <c r="K163" s="139"/>
      <c r="L163" s="143"/>
      <c r="M163" s="157"/>
      <c r="N163" s="157"/>
      <c r="O163" s="157"/>
      <c r="P163" s="157"/>
      <c r="Q163" s="183">
        <f t="shared" si="33"/>
        <v>48761</v>
      </c>
      <c r="R163" s="160">
        <v>147</v>
      </c>
      <c r="S163" s="163">
        <f t="shared" si="30"/>
        <v>600986.70960408694</v>
      </c>
      <c r="T163" s="184">
        <f t="shared" si="24"/>
        <v>0</v>
      </c>
      <c r="U163" s="185">
        <f t="shared" si="26"/>
        <v>2808.3491102994785</v>
      </c>
      <c r="V163" s="185">
        <f t="shared" si="31"/>
        <v>2808.35</v>
      </c>
      <c r="W163" s="185">
        <f t="shared" si="25"/>
        <v>598178.36049378745</v>
      </c>
    </row>
    <row r="164" spans="1:23" x14ac:dyDescent="0.25">
      <c r="A164" s="94">
        <f t="shared" si="35"/>
        <v>48731</v>
      </c>
      <c r="B164" s="55">
        <v>146</v>
      </c>
      <c r="C164" s="83">
        <f t="shared" si="34"/>
        <v>1732581.7199999993</v>
      </c>
      <c r="D164" s="95">
        <f t="shared" si="27"/>
        <v>5630.89</v>
      </c>
      <c r="E164" s="95">
        <f t="shared" si="28"/>
        <v>5580.89</v>
      </c>
      <c r="F164" s="95">
        <f t="shared" si="29"/>
        <v>11211.78</v>
      </c>
      <c r="G164" s="95">
        <f t="shared" si="32"/>
        <v>1727000.8299999994</v>
      </c>
      <c r="J164" s="156"/>
      <c r="K164" s="139"/>
      <c r="L164" s="143"/>
      <c r="M164" s="157"/>
      <c r="N164" s="157"/>
      <c r="O164" s="157"/>
      <c r="P164" s="157"/>
      <c r="Q164" s="183">
        <f t="shared" si="33"/>
        <v>48792</v>
      </c>
      <c r="R164" s="160">
        <v>148</v>
      </c>
      <c r="S164" s="163">
        <f t="shared" si="30"/>
        <v>598178.36049378745</v>
      </c>
      <c r="T164" s="184">
        <f t="shared" si="24"/>
        <v>0</v>
      </c>
      <c r="U164" s="185">
        <f t="shared" si="26"/>
        <v>2808.3491102994785</v>
      </c>
      <c r="V164" s="185">
        <f t="shared" si="31"/>
        <v>2808.35</v>
      </c>
      <c r="W164" s="185">
        <f t="shared" si="25"/>
        <v>595370.01138348796</v>
      </c>
    </row>
    <row r="165" spans="1:23" x14ac:dyDescent="0.25">
      <c r="A165" s="94">
        <f t="shared" si="35"/>
        <v>48761</v>
      </c>
      <c r="B165" s="55">
        <v>147</v>
      </c>
      <c r="C165" s="83">
        <f t="shared" si="34"/>
        <v>1727000.8299999994</v>
      </c>
      <c r="D165" s="95">
        <f t="shared" si="27"/>
        <v>5612.75</v>
      </c>
      <c r="E165" s="95">
        <f t="shared" si="28"/>
        <v>5599.03</v>
      </c>
      <c r="F165" s="95">
        <f t="shared" si="29"/>
        <v>11211.78</v>
      </c>
      <c r="G165" s="95">
        <f t="shared" si="32"/>
        <v>1721401.7999999993</v>
      </c>
      <c r="J165" s="156"/>
      <c r="K165" s="139"/>
      <c r="L165" s="143"/>
      <c r="M165" s="157"/>
      <c r="N165" s="157"/>
      <c r="O165" s="157"/>
      <c r="P165" s="157"/>
      <c r="Q165" s="183">
        <f t="shared" si="33"/>
        <v>48823</v>
      </c>
      <c r="R165" s="160">
        <v>149</v>
      </c>
      <c r="S165" s="163">
        <f t="shared" si="30"/>
        <v>595370.01138348796</v>
      </c>
      <c r="T165" s="184">
        <f t="shared" si="24"/>
        <v>0</v>
      </c>
      <c r="U165" s="185">
        <f t="shared" si="26"/>
        <v>2808.3491102994785</v>
      </c>
      <c r="V165" s="185">
        <f t="shared" si="31"/>
        <v>2808.35</v>
      </c>
      <c r="W165" s="185">
        <f t="shared" si="25"/>
        <v>592561.66227318847</v>
      </c>
    </row>
    <row r="166" spans="1:23" x14ac:dyDescent="0.25">
      <c r="A166" s="94">
        <f t="shared" si="35"/>
        <v>48792</v>
      </c>
      <c r="B166" s="55">
        <v>148</v>
      </c>
      <c r="C166" s="83">
        <f t="shared" si="34"/>
        <v>1721401.7999999993</v>
      </c>
      <c r="D166" s="95">
        <f t="shared" si="27"/>
        <v>5594.56</v>
      </c>
      <c r="E166" s="95">
        <f t="shared" si="28"/>
        <v>5617.22</v>
      </c>
      <c r="F166" s="95">
        <f t="shared" si="29"/>
        <v>11211.78</v>
      </c>
      <c r="G166" s="95">
        <f t="shared" si="32"/>
        <v>1715784.5799999994</v>
      </c>
      <c r="J166" s="156"/>
      <c r="K166" s="139"/>
      <c r="L166" s="143"/>
      <c r="M166" s="157"/>
      <c r="N166" s="157"/>
      <c r="O166" s="157"/>
      <c r="P166" s="157"/>
      <c r="Q166" s="183">
        <f t="shared" si="33"/>
        <v>48853</v>
      </c>
      <c r="R166" s="160">
        <v>150</v>
      </c>
      <c r="S166" s="163">
        <f t="shared" si="30"/>
        <v>592561.66227318847</v>
      </c>
      <c r="T166" s="184">
        <f t="shared" si="24"/>
        <v>0</v>
      </c>
      <c r="U166" s="185">
        <f t="shared" si="26"/>
        <v>2808.3491102994785</v>
      </c>
      <c r="V166" s="185">
        <f t="shared" si="31"/>
        <v>2808.35</v>
      </c>
      <c r="W166" s="185">
        <f t="shared" si="25"/>
        <v>589753.31316288898</v>
      </c>
    </row>
    <row r="167" spans="1:23" x14ac:dyDescent="0.25">
      <c r="A167" s="94">
        <f t="shared" si="35"/>
        <v>48823</v>
      </c>
      <c r="B167" s="55">
        <v>149</v>
      </c>
      <c r="C167" s="83">
        <f t="shared" si="34"/>
        <v>1715784.5799999994</v>
      </c>
      <c r="D167" s="95">
        <f t="shared" si="27"/>
        <v>5576.3</v>
      </c>
      <c r="E167" s="95">
        <f t="shared" si="28"/>
        <v>5635.48</v>
      </c>
      <c r="F167" s="95">
        <f t="shared" si="29"/>
        <v>11211.78</v>
      </c>
      <c r="G167" s="95">
        <f t="shared" si="32"/>
        <v>1710149.0999999994</v>
      </c>
      <c r="J167" s="156"/>
      <c r="K167" s="139"/>
      <c r="L167" s="143"/>
      <c r="M167" s="157"/>
      <c r="N167" s="157"/>
      <c r="O167" s="157"/>
      <c r="P167" s="157"/>
      <c r="Q167" s="183">
        <f t="shared" si="33"/>
        <v>48884</v>
      </c>
      <c r="R167" s="160">
        <v>151</v>
      </c>
      <c r="S167" s="163">
        <f t="shared" si="30"/>
        <v>589753.31316288898</v>
      </c>
      <c r="T167" s="184">
        <f t="shared" si="24"/>
        <v>0</v>
      </c>
      <c r="U167" s="185">
        <f t="shared" si="26"/>
        <v>2808.3491102994785</v>
      </c>
      <c r="V167" s="185">
        <f t="shared" si="31"/>
        <v>2808.35</v>
      </c>
      <c r="W167" s="185">
        <f t="shared" si="25"/>
        <v>586944.96405258949</v>
      </c>
    </row>
    <row r="168" spans="1:23" x14ac:dyDescent="0.25">
      <c r="A168" s="94">
        <f t="shared" si="35"/>
        <v>48853</v>
      </c>
      <c r="B168" s="55">
        <v>150</v>
      </c>
      <c r="C168" s="83">
        <f t="shared" si="34"/>
        <v>1710149.0999999994</v>
      </c>
      <c r="D168" s="95">
        <f t="shared" si="27"/>
        <v>5557.98</v>
      </c>
      <c r="E168" s="95">
        <f t="shared" si="28"/>
        <v>5653.79</v>
      </c>
      <c r="F168" s="95">
        <f t="shared" si="29"/>
        <v>11211.78</v>
      </c>
      <c r="G168" s="95">
        <f t="shared" si="32"/>
        <v>1704495.3099999994</v>
      </c>
      <c r="J168" s="156"/>
      <c r="K168" s="139"/>
      <c r="L168" s="143"/>
      <c r="M168" s="157"/>
      <c r="N168" s="157"/>
      <c r="O168" s="157"/>
      <c r="P168" s="157"/>
      <c r="Q168" s="183">
        <f t="shared" si="33"/>
        <v>48914</v>
      </c>
      <c r="R168" s="160">
        <v>152</v>
      </c>
      <c r="S168" s="163">
        <f t="shared" si="30"/>
        <v>586944.96405258949</v>
      </c>
      <c r="T168" s="184">
        <f t="shared" si="24"/>
        <v>0</v>
      </c>
      <c r="U168" s="185">
        <f t="shared" si="26"/>
        <v>2808.3491102994785</v>
      </c>
      <c r="V168" s="185">
        <f t="shared" si="31"/>
        <v>2808.35</v>
      </c>
      <c r="W168" s="185">
        <f t="shared" si="25"/>
        <v>584136.61494229001</v>
      </c>
    </row>
    <row r="169" spans="1:23" x14ac:dyDescent="0.25">
      <c r="A169" s="94">
        <f t="shared" si="35"/>
        <v>48884</v>
      </c>
      <c r="B169" s="55">
        <v>151</v>
      </c>
      <c r="C169" s="83">
        <f t="shared" si="34"/>
        <v>1704495.3099999994</v>
      </c>
      <c r="D169" s="95">
        <f t="shared" si="27"/>
        <v>5539.61</v>
      </c>
      <c r="E169" s="95">
        <f t="shared" si="28"/>
        <v>5672.17</v>
      </c>
      <c r="F169" s="95">
        <f t="shared" si="29"/>
        <v>11211.78</v>
      </c>
      <c r="G169" s="95">
        <f t="shared" si="32"/>
        <v>1698823.1399999994</v>
      </c>
      <c r="J169" s="156"/>
      <c r="K169" s="139"/>
      <c r="L169" s="143"/>
      <c r="M169" s="157"/>
      <c r="N169" s="157"/>
      <c r="O169" s="157"/>
      <c r="P169" s="157"/>
      <c r="Q169" s="183">
        <f t="shared" si="33"/>
        <v>48945</v>
      </c>
      <c r="R169" s="160">
        <v>153</v>
      </c>
      <c r="S169" s="163">
        <f t="shared" si="30"/>
        <v>584136.61494229001</v>
      </c>
      <c r="T169" s="184">
        <f t="shared" si="24"/>
        <v>0</v>
      </c>
      <c r="U169" s="185">
        <f t="shared" si="26"/>
        <v>2808.3491102994785</v>
      </c>
      <c r="V169" s="185">
        <f t="shared" si="31"/>
        <v>2808.35</v>
      </c>
      <c r="W169" s="185">
        <f t="shared" si="25"/>
        <v>581328.26583199052</v>
      </c>
    </row>
    <row r="170" spans="1:23" x14ac:dyDescent="0.25">
      <c r="A170" s="94">
        <f t="shared" si="35"/>
        <v>48914</v>
      </c>
      <c r="B170" s="55">
        <v>152</v>
      </c>
      <c r="C170" s="83">
        <f t="shared" si="34"/>
        <v>1698823.1399999994</v>
      </c>
      <c r="D170" s="95">
        <f t="shared" si="27"/>
        <v>5521.18</v>
      </c>
      <c r="E170" s="95">
        <f t="shared" si="28"/>
        <v>5690.6</v>
      </c>
      <c r="F170" s="95">
        <f t="shared" si="29"/>
        <v>11211.78</v>
      </c>
      <c r="G170" s="95">
        <f t="shared" si="32"/>
        <v>1693132.5399999993</v>
      </c>
      <c r="J170" s="156"/>
      <c r="K170" s="139"/>
      <c r="L170" s="143"/>
      <c r="M170" s="157"/>
      <c r="N170" s="157"/>
      <c r="O170" s="157"/>
      <c r="P170" s="157"/>
      <c r="Q170" s="183">
        <f t="shared" si="33"/>
        <v>48976</v>
      </c>
      <c r="R170" s="160">
        <v>154</v>
      </c>
      <c r="S170" s="163">
        <f t="shared" si="30"/>
        <v>581328.26583199052</v>
      </c>
      <c r="T170" s="184">
        <f t="shared" si="24"/>
        <v>0</v>
      </c>
      <c r="U170" s="185">
        <f t="shared" si="26"/>
        <v>2808.3491102994785</v>
      </c>
      <c r="V170" s="185">
        <f t="shared" si="31"/>
        <v>2808.35</v>
      </c>
      <c r="W170" s="185">
        <f t="shared" si="25"/>
        <v>578519.91672169103</v>
      </c>
    </row>
    <row r="171" spans="1:23" x14ac:dyDescent="0.25">
      <c r="A171" s="94">
        <f t="shared" si="35"/>
        <v>48945</v>
      </c>
      <c r="B171" s="55">
        <v>153</v>
      </c>
      <c r="C171" s="83">
        <f t="shared" si="34"/>
        <v>1693132.5399999993</v>
      </c>
      <c r="D171" s="95">
        <f t="shared" si="27"/>
        <v>5502.68</v>
      </c>
      <c r="E171" s="95">
        <f t="shared" si="28"/>
        <v>5709.1</v>
      </c>
      <c r="F171" s="95">
        <f t="shared" si="29"/>
        <v>11211.78</v>
      </c>
      <c r="G171" s="95">
        <f t="shared" si="32"/>
        <v>1687423.4399999992</v>
      </c>
      <c r="J171" s="156"/>
      <c r="K171" s="139"/>
      <c r="L171" s="143"/>
      <c r="M171" s="157"/>
      <c r="N171" s="157"/>
      <c r="O171" s="157"/>
      <c r="P171" s="157"/>
      <c r="Q171" s="183">
        <f t="shared" si="33"/>
        <v>49004</v>
      </c>
      <c r="R171" s="160">
        <v>155</v>
      </c>
      <c r="S171" s="163">
        <f t="shared" si="30"/>
        <v>578519.91672169103</v>
      </c>
      <c r="T171" s="184">
        <f t="shared" si="24"/>
        <v>0</v>
      </c>
      <c r="U171" s="185">
        <f t="shared" si="26"/>
        <v>2808.3491102994785</v>
      </c>
      <c r="V171" s="185">
        <f t="shared" si="31"/>
        <v>2808.35</v>
      </c>
      <c r="W171" s="185">
        <f t="shared" si="25"/>
        <v>575711.56761139154</v>
      </c>
    </row>
    <row r="172" spans="1:23" x14ac:dyDescent="0.25">
      <c r="A172" s="94">
        <f t="shared" si="35"/>
        <v>48976</v>
      </c>
      <c r="B172" s="55">
        <v>154</v>
      </c>
      <c r="C172" s="83">
        <f t="shared" si="34"/>
        <v>1687423.4399999992</v>
      </c>
      <c r="D172" s="95">
        <f t="shared" si="27"/>
        <v>5484.13</v>
      </c>
      <c r="E172" s="95">
        <f t="shared" si="28"/>
        <v>5727.65</v>
      </c>
      <c r="F172" s="95">
        <f t="shared" si="29"/>
        <v>11211.78</v>
      </c>
      <c r="G172" s="95">
        <f t="shared" si="32"/>
        <v>1681695.7899999993</v>
      </c>
      <c r="J172" s="156"/>
      <c r="K172" s="139"/>
      <c r="L172" s="143"/>
      <c r="M172" s="157"/>
      <c r="N172" s="157"/>
      <c r="O172" s="157"/>
      <c r="P172" s="157"/>
      <c r="Q172" s="183">
        <f t="shared" si="33"/>
        <v>49035</v>
      </c>
      <c r="R172" s="160">
        <v>156</v>
      </c>
      <c r="S172" s="163">
        <f t="shared" si="30"/>
        <v>575711.56761139154</v>
      </c>
      <c r="T172" s="184">
        <f t="shared" si="24"/>
        <v>0</v>
      </c>
      <c r="U172" s="185">
        <f t="shared" si="26"/>
        <v>2808.3491102994785</v>
      </c>
      <c r="V172" s="185">
        <f t="shared" si="31"/>
        <v>2808.35</v>
      </c>
      <c r="W172" s="185">
        <f t="shared" si="25"/>
        <v>572903.21850109205</v>
      </c>
    </row>
    <row r="173" spans="1:23" x14ac:dyDescent="0.25">
      <c r="A173" s="94">
        <f t="shared" si="35"/>
        <v>49004</v>
      </c>
      <c r="B173" s="55">
        <v>155</v>
      </c>
      <c r="C173" s="83">
        <f t="shared" si="34"/>
        <v>1681695.7899999993</v>
      </c>
      <c r="D173" s="95">
        <f t="shared" si="27"/>
        <v>5465.51</v>
      </c>
      <c r="E173" s="95">
        <f t="shared" si="28"/>
        <v>5746.27</v>
      </c>
      <c r="F173" s="95">
        <f t="shared" si="29"/>
        <v>11211.78</v>
      </c>
      <c r="G173" s="95">
        <f t="shared" si="32"/>
        <v>1675949.5199999993</v>
      </c>
      <c r="J173" s="156"/>
      <c r="K173" s="139"/>
      <c r="L173" s="143"/>
      <c r="M173" s="157"/>
      <c r="N173" s="157"/>
      <c r="O173" s="157"/>
      <c r="P173" s="157"/>
      <c r="Q173" s="183">
        <f t="shared" si="33"/>
        <v>49065</v>
      </c>
      <c r="R173" s="160">
        <v>157</v>
      </c>
      <c r="S173" s="163">
        <f t="shared" si="30"/>
        <v>572903.21850109205</v>
      </c>
      <c r="T173" s="184">
        <f t="shared" si="24"/>
        <v>0</v>
      </c>
      <c r="U173" s="185">
        <f t="shared" si="26"/>
        <v>2808.3491102994785</v>
      </c>
      <c r="V173" s="185">
        <f t="shared" si="31"/>
        <v>2808.35</v>
      </c>
      <c r="W173" s="185">
        <f t="shared" si="25"/>
        <v>570094.86939079256</v>
      </c>
    </row>
    <row r="174" spans="1:23" x14ac:dyDescent="0.25">
      <c r="A174" s="94">
        <f t="shared" si="35"/>
        <v>49035</v>
      </c>
      <c r="B174" s="55">
        <v>156</v>
      </c>
      <c r="C174" s="83">
        <f t="shared" si="34"/>
        <v>1675949.5199999993</v>
      </c>
      <c r="D174" s="95">
        <f t="shared" si="27"/>
        <v>5446.84</v>
      </c>
      <c r="E174" s="95">
        <f t="shared" si="28"/>
        <v>5764.94</v>
      </c>
      <c r="F174" s="95">
        <f t="shared" si="29"/>
        <v>11211.78</v>
      </c>
      <c r="G174" s="95">
        <f t="shared" si="32"/>
        <v>1670184.5799999994</v>
      </c>
      <c r="J174" s="156"/>
      <c r="K174" s="139"/>
      <c r="L174" s="143"/>
      <c r="M174" s="157"/>
      <c r="N174" s="157"/>
      <c r="O174" s="157"/>
      <c r="P174" s="157"/>
      <c r="Q174" s="183">
        <f t="shared" si="33"/>
        <v>49096</v>
      </c>
      <c r="R174" s="160">
        <v>158</v>
      </c>
      <c r="S174" s="163">
        <f t="shared" si="30"/>
        <v>570094.86939079256</v>
      </c>
      <c r="T174" s="184">
        <f t="shared" si="24"/>
        <v>0</v>
      </c>
      <c r="U174" s="185">
        <f t="shared" si="26"/>
        <v>2808.3491102994785</v>
      </c>
      <c r="V174" s="185">
        <f t="shared" si="31"/>
        <v>2808.35</v>
      </c>
      <c r="W174" s="185">
        <f t="shared" si="25"/>
        <v>567286.52028049307</v>
      </c>
    </row>
    <row r="175" spans="1:23" x14ac:dyDescent="0.25">
      <c r="A175" s="94">
        <f t="shared" si="35"/>
        <v>49065</v>
      </c>
      <c r="B175" s="55">
        <v>157</v>
      </c>
      <c r="C175" s="83">
        <f t="shared" si="34"/>
        <v>1670184.5799999994</v>
      </c>
      <c r="D175" s="95">
        <f t="shared" si="27"/>
        <v>5428.1</v>
      </c>
      <c r="E175" s="95">
        <f t="shared" si="28"/>
        <v>5783.68</v>
      </c>
      <c r="F175" s="95">
        <f t="shared" si="29"/>
        <v>11211.78</v>
      </c>
      <c r="G175" s="95">
        <f t="shared" si="32"/>
        <v>1664400.8999999994</v>
      </c>
      <c r="J175" s="156"/>
      <c r="K175" s="139"/>
      <c r="L175" s="143"/>
      <c r="M175" s="157"/>
      <c r="N175" s="157"/>
      <c r="O175" s="157"/>
      <c r="P175" s="157"/>
      <c r="Q175" s="183">
        <f t="shared" si="33"/>
        <v>49126</v>
      </c>
      <c r="R175" s="160">
        <v>159</v>
      </c>
      <c r="S175" s="163">
        <f t="shared" si="30"/>
        <v>567286.52028049307</v>
      </c>
      <c r="T175" s="184">
        <f t="shared" si="24"/>
        <v>0</v>
      </c>
      <c r="U175" s="185">
        <f t="shared" si="26"/>
        <v>2808.3491102994785</v>
      </c>
      <c r="V175" s="185">
        <f t="shared" si="31"/>
        <v>2808.35</v>
      </c>
      <c r="W175" s="185">
        <f t="shared" si="25"/>
        <v>564478.17117019359</v>
      </c>
    </row>
    <row r="176" spans="1:23" x14ac:dyDescent="0.25">
      <c r="A176" s="94">
        <f t="shared" si="35"/>
        <v>49096</v>
      </c>
      <c r="B176" s="55">
        <v>158</v>
      </c>
      <c r="C176" s="83">
        <f t="shared" si="34"/>
        <v>1664400.8999999994</v>
      </c>
      <c r="D176" s="95">
        <f t="shared" si="27"/>
        <v>5409.3</v>
      </c>
      <c r="E176" s="95">
        <f t="shared" si="28"/>
        <v>5802.48</v>
      </c>
      <c r="F176" s="95">
        <f t="shared" si="29"/>
        <v>11211.78</v>
      </c>
      <c r="G176" s="95">
        <f t="shared" si="32"/>
        <v>1658598.4199999995</v>
      </c>
      <c r="J176" s="156"/>
      <c r="K176" s="139"/>
      <c r="L176" s="143"/>
      <c r="M176" s="157"/>
      <c r="N176" s="157"/>
      <c r="O176" s="157"/>
      <c r="P176" s="157"/>
      <c r="Q176" s="183">
        <f t="shared" si="33"/>
        <v>49157</v>
      </c>
      <c r="R176" s="160">
        <v>160</v>
      </c>
      <c r="S176" s="163">
        <f t="shared" si="30"/>
        <v>564478.17117019359</v>
      </c>
      <c r="T176" s="184">
        <f t="shared" si="24"/>
        <v>0</v>
      </c>
      <c r="U176" s="185">
        <f t="shared" si="26"/>
        <v>2808.3491102994785</v>
      </c>
      <c r="V176" s="185">
        <f t="shared" si="31"/>
        <v>2808.35</v>
      </c>
      <c r="W176" s="185">
        <f t="shared" si="25"/>
        <v>561669.8220598941</v>
      </c>
    </row>
    <row r="177" spans="1:23" x14ac:dyDescent="0.25">
      <c r="A177" s="94">
        <f t="shared" si="35"/>
        <v>49126</v>
      </c>
      <c r="B177" s="55">
        <v>159</v>
      </c>
      <c r="C177" s="83">
        <f t="shared" si="34"/>
        <v>1658598.4199999995</v>
      </c>
      <c r="D177" s="95">
        <f t="shared" si="27"/>
        <v>5390.45</v>
      </c>
      <c r="E177" s="95">
        <f t="shared" si="28"/>
        <v>5821.33</v>
      </c>
      <c r="F177" s="95">
        <f t="shared" si="29"/>
        <v>11211.78</v>
      </c>
      <c r="G177" s="95">
        <f t="shared" si="32"/>
        <v>1652777.0899999994</v>
      </c>
      <c r="J177" s="156"/>
      <c r="K177" s="139"/>
      <c r="L177" s="143"/>
      <c r="M177" s="157"/>
      <c r="N177" s="157"/>
      <c r="O177" s="157"/>
      <c r="P177" s="157"/>
      <c r="Q177" s="183">
        <f t="shared" si="33"/>
        <v>49188</v>
      </c>
      <c r="R177" s="160">
        <v>161</v>
      </c>
      <c r="S177" s="163">
        <f t="shared" si="30"/>
        <v>561669.8220598941</v>
      </c>
      <c r="T177" s="184">
        <f t="shared" si="24"/>
        <v>0</v>
      </c>
      <c r="U177" s="185">
        <f t="shared" si="26"/>
        <v>2808.3491102994785</v>
      </c>
      <c r="V177" s="185">
        <f t="shared" si="31"/>
        <v>2808.35</v>
      </c>
      <c r="W177" s="185">
        <f t="shared" si="25"/>
        <v>558861.47294959461</v>
      </c>
    </row>
    <row r="178" spans="1:23" x14ac:dyDescent="0.25">
      <c r="A178" s="94">
        <f t="shared" si="35"/>
        <v>49157</v>
      </c>
      <c r="B178" s="55">
        <v>160</v>
      </c>
      <c r="C178" s="83">
        <f t="shared" si="34"/>
        <v>1652777.0899999994</v>
      </c>
      <c r="D178" s="95">
        <f t="shared" si="27"/>
        <v>5371.53</v>
      </c>
      <c r="E178" s="95">
        <f t="shared" si="28"/>
        <v>5840.25</v>
      </c>
      <c r="F178" s="95">
        <f t="shared" si="29"/>
        <v>11211.78</v>
      </c>
      <c r="G178" s="95">
        <f t="shared" si="32"/>
        <v>1646936.8399999994</v>
      </c>
      <c r="J178" s="156"/>
      <c r="K178" s="139"/>
      <c r="L178" s="143"/>
      <c r="M178" s="157"/>
      <c r="N178" s="157"/>
      <c r="O178" s="157"/>
      <c r="P178" s="157"/>
      <c r="Q178" s="183">
        <f t="shared" si="33"/>
        <v>49218</v>
      </c>
      <c r="R178" s="160">
        <v>162</v>
      </c>
      <c r="S178" s="163">
        <f t="shared" si="30"/>
        <v>558861.47294959461</v>
      </c>
      <c r="T178" s="184">
        <f t="shared" si="24"/>
        <v>0</v>
      </c>
      <c r="U178" s="185">
        <f t="shared" si="26"/>
        <v>2808.3491102994785</v>
      </c>
      <c r="V178" s="185">
        <f t="shared" si="31"/>
        <v>2808.35</v>
      </c>
      <c r="W178" s="185">
        <f t="shared" si="25"/>
        <v>556053.12383929512</v>
      </c>
    </row>
    <row r="179" spans="1:23" x14ac:dyDescent="0.25">
      <c r="A179" s="94">
        <f t="shared" si="35"/>
        <v>49188</v>
      </c>
      <c r="B179" s="55">
        <v>161</v>
      </c>
      <c r="C179" s="83">
        <f t="shared" si="34"/>
        <v>1646936.8399999994</v>
      </c>
      <c r="D179" s="95">
        <f t="shared" si="27"/>
        <v>5352.54</v>
      </c>
      <c r="E179" s="95">
        <f t="shared" si="28"/>
        <v>5859.23</v>
      </c>
      <c r="F179" s="95">
        <f t="shared" si="29"/>
        <v>11211.78</v>
      </c>
      <c r="G179" s="95">
        <f t="shared" si="32"/>
        <v>1641077.6099999994</v>
      </c>
      <c r="J179" s="156"/>
      <c r="K179" s="139"/>
      <c r="L179" s="143"/>
      <c r="M179" s="157"/>
      <c r="N179" s="157"/>
      <c r="O179" s="157"/>
      <c r="P179" s="157"/>
      <c r="Q179" s="183">
        <f t="shared" si="33"/>
        <v>49249</v>
      </c>
      <c r="R179" s="160">
        <v>163</v>
      </c>
      <c r="S179" s="163">
        <f t="shared" si="30"/>
        <v>556053.12383929512</v>
      </c>
      <c r="T179" s="184">
        <f t="shared" si="24"/>
        <v>0</v>
      </c>
      <c r="U179" s="185">
        <f t="shared" si="26"/>
        <v>2808.3491102994785</v>
      </c>
      <c r="V179" s="185">
        <f t="shared" si="31"/>
        <v>2808.35</v>
      </c>
      <c r="W179" s="185">
        <f t="shared" si="25"/>
        <v>553244.77472899563</v>
      </c>
    </row>
    <row r="180" spans="1:23" x14ac:dyDescent="0.25">
      <c r="A180" s="94">
        <f t="shared" si="35"/>
        <v>49218</v>
      </c>
      <c r="B180" s="55">
        <v>162</v>
      </c>
      <c r="C180" s="83">
        <f t="shared" si="34"/>
        <v>1641077.6099999994</v>
      </c>
      <c r="D180" s="95">
        <f t="shared" si="27"/>
        <v>5333.5</v>
      </c>
      <c r="E180" s="95">
        <f t="shared" si="28"/>
        <v>5878.28</v>
      </c>
      <c r="F180" s="95">
        <f t="shared" si="29"/>
        <v>11211.78</v>
      </c>
      <c r="G180" s="95">
        <f t="shared" si="32"/>
        <v>1635199.3299999994</v>
      </c>
      <c r="J180" s="156"/>
      <c r="K180" s="139"/>
      <c r="L180" s="143"/>
      <c r="M180" s="157"/>
      <c r="N180" s="157"/>
      <c r="O180" s="157"/>
      <c r="P180" s="157"/>
      <c r="Q180" s="183">
        <f t="shared" si="33"/>
        <v>49279</v>
      </c>
      <c r="R180" s="160">
        <v>164</v>
      </c>
      <c r="S180" s="163">
        <f t="shared" si="30"/>
        <v>553244.77472899563</v>
      </c>
      <c r="T180" s="184">
        <f t="shared" si="24"/>
        <v>0</v>
      </c>
      <c r="U180" s="185">
        <f t="shared" si="26"/>
        <v>2808.3491102994785</v>
      </c>
      <c r="V180" s="185">
        <f t="shared" si="31"/>
        <v>2808.35</v>
      </c>
      <c r="W180" s="185">
        <f t="shared" si="25"/>
        <v>550436.42561869614</v>
      </c>
    </row>
    <row r="181" spans="1:23" x14ac:dyDescent="0.25">
      <c r="A181" s="94">
        <f t="shared" si="35"/>
        <v>49249</v>
      </c>
      <c r="B181" s="55">
        <v>163</v>
      </c>
      <c r="C181" s="83">
        <f t="shared" si="34"/>
        <v>1635199.3299999994</v>
      </c>
      <c r="D181" s="95">
        <f t="shared" si="27"/>
        <v>5314.4</v>
      </c>
      <c r="E181" s="95">
        <f t="shared" si="28"/>
        <v>5897.38</v>
      </c>
      <c r="F181" s="95">
        <f t="shared" si="29"/>
        <v>11211.78</v>
      </c>
      <c r="G181" s="95">
        <f t="shared" si="32"/>
        <v>1629301.9499999995</v>
      </c>
      <c r="J181" s="156"/>
      <c r="K181" s="139"/>
      <c r="L181" s="143"/>
      <c r="M181" s="157"/>
      <c r="N181" s="157"/>
      <c r="O181" s="157"/>
      <c r="P181" s="157"/>
      <c r="Q181" s="183">
        <f t="shared" si="33"/>
        <v>49310</v>
      </c>
      <c r="R181" s="160">
        <v>165</v>
      </c>
      <c r="S181" s="163">
        <f t="shared" si="30"/>
        <v>550436.42561869614</v>
      </c>
      <c r="T181" s="184">
        <f t="shared" si="24"/>
        <v>0</v>
      </c>
      <c r="U181" s="185">
        <f t="shared" si="26"/>
        <v>2808.3491102994785</v>
      </c>
      <c r="V181" s="185">
        <f t="shared" si="31"/>
        <v>2808.35</v>
      </c>
      <c r="W181" s="185">
        <f t="shared" si="25"/>
        <v>547628.07650839665</v>
      </c>
    </row>
    <row r="182" spans="1:23" x14ac:dyDescent="0.25">
      <c r="A182" s="94">
        <f t="shared" si="35"/>
        <v>49279</v>
      </c>
      <c r="B182" s="55">
        <v>164</v>
      </c>
      <c r="C182" s="83">
        <f t="shared" si="34"/>
        <v>1629301.9499999995</v>
      </c>
      <c r="D182" s="95">
        <f t="shared" si="27"/>
        <v>5295.23</v>
      </c>
      <c r="E182" s="95">
        <f t="shared" si="28"/>
        <v>5916.55</v>
      </c>
      <c r="F182" s="95">
        <f t="shared" si="29"/>
        <v>11211.78</v>
      </c>
      <c r="G182" s="95">
        <f t="shared" si="32"/>
        <v>1623385.3999999994</v>
      </c>
      <c r="J182" s="156"/>
      <c r="K182" s="139"/>
      <c r="L182" s="143"/>
      <c r="M182" s="157"/>
      <c r="N182" s="157"/>
      <c r="O182" s="157"/>
      <c r="P182" s="157"/>
      <c r="Q182" s="183">
        <f t="shared" si="33"/>
        <v>49341</v>
      </c>
      <c r="R182" s="160">
        <v>166</v>
      </c>
      <c r="S182" s="163">
        <f t="shared" si="30"/>
        <v>547628.07650839665</v>
      </c>
      <c r="T182" s="184">
        <f t="shared" si="24"/>
        <v>0</v>
      </c>
      <c r="U182" s="185">
        <f t="shared" si="26"/>
        <v>2808.3491102994785</v>
      </c>
      <c r="V182" s="185">
        <f t="shared" si="31"/>
        <v>2808.35</v>
      </c>
      <c r="W182" s="185">
        <f t="shared" si="25"/>
        <v>544819.72739809717</v>
      </c>
    </row>
    <row r="183" spans="1:23" x14ac:dyDescent="0.25">
      <c r="A183" s="94">
        <f t="shared" si="35"/>
        <v>49310</v>
      </c>
      <c r="B183" s="55">
        <v>165</v>
      </c>
      <c r="C183" s="83">
        <f t="shared" si="34"/>
        <v>1623385.3999999994</v>
      </c>
      <c r="D183" s="95">
        <f t="shared" si="27"/>
        <v>5276</v>
      </c>
      <c r="E183" s="95">
        <f t="shared" si="28"/>
        <v>5935.78</v>
      </c>
      <c r="F183" s="95">
        <f t="shared" si="29"/>
        <v>11211.78</v>
      </c>
      <c r="G183" s="95">
        <f t="shared" si="32"/>
        <v>1617449.6199999994</v>
      </c>
      <c r="J183" s="156"/>
      <c r="K183" s="139"/>
      <c r="L183" s="143"/>
      <c r="M183" s="157"/>
      <c r="N183" s="157"/>
      <c r="O183" s="157"/>
      <c r="P183" s="157"/>
      <c r="Q183" s="183">
        <f t="shared" si="33"/>
        <v>49369</v>
      </c>
      <c r="R183" s="160">
        <v>167</v>
      </c>
      <c r="S183" s="163">
        <f t="shared" si="30"/>
        <v>544819.72739809717</v>
      </c>
      <c r="T183" s="184">
        <f t="shared" si="24"/>
        <v>0</v>
      </c>
      <c r="U183" s="185">
        <f t="shared" si="26"/>
        <v>2808.3491102994785</v>
      </c>
      <c r="V183" s="185">
        <f t="shared" si="31"/>
        <v>2808.35</v>
      </c>
      <c r="W183" s="185">
        <f t="shared" si="25"/>
        <v>542011.37828779768</v>
      </c>
    </row>
    <row r="184" spans="1:23" x14ac:dyDescent="0.25">
      <c r="A184" s="94">
        <f t="shared" si="35"/>
        <v>49341</v>
      </c>
      <c r="B184" s="55">
        <v>166</v>
      </c>
      <c r="C184" s="83">
        <f t="shared" si="34"/>
        <v>1617449.6199999994</v>
      </c>
      <c r="D184" s="95">
        <f t="shared" si="27"/>
        <v>5256.71</v>
      </c>
      <c r="E184" s="95">
        <f t="shared" si="28"/>
        <v>5955.07</v>
      </c>
      <c r="F184" s="95">
        <f t="shared" si="29"/>
        <v>11211.78</v>
      </c>
      <c r="G184" s="95">
        <f t="shared" si="32"/>
        <v>1611494.5499999993</v>
      </c>
      <c r="J184" s="156"/>
      <c r="K184" s="139"/>
      <c r="L184" s="143"/>
      <c r="M184" s="157"/>
      <c r="N184" s="157"/>
      <c r="O184" s="157"/>
      <c r="P184" s="157"/>
      <c r="Q184" s="183">
        <f t="shared" si="33"/>
        <v>49400</v>
      </c>
      <c r="R184" s="160">
        <v>168</v>
      </c>
      <c r="S184" s="163">
        <f t="shared" si="30"/>
        <v>542011.37828779768</v>
      </c>
      <c r="T184" s="184">
        <f t="shared" si="24"/>
        <v>0</v>
      </c>
      <c r="U184" s="185">
        <f t="shared" si="26"/>
        <v>2808.3491102994785</v>
      </c>
      <c r="V184" s="185">
        <f t="shared" si="31"/>
        <v>2808.35</v>
      </c>
      <c r="W184" s="185">
        <f t="shared" si="25"/>
        <v>539203.02917749819</v>
      </c>
    </row>
    <row r="185" spans="1:23" x14ac:dyDescent="0.25">
      <c r="A185" s="94">
        <f t="shared" si="35"/>
        <v>49369</v>
      </c>
      <c r="B185" s="55">
        <v>167</v>
      </c>
      <c r="C185" s="83">
        <f t="shared" si="34"/>
        <v>1611494.5499999993</v>
      </c>
      <c r="D185" s="95">
        <f t="shared" si="27"/>
        <v>5237.3599999999997</v>
      </c>
      <c r="E185" s="95">
        <f t="shared" si="28"/>
        <v>5974.42</v>
      </c>
      <c r="F185" s="95">
        <f t="shared" si="29"/>
        <v>11211.78</v>
      </c>
      <c r="G185" s="95">
        <f t="shared" si="32"/>
        <v>1605520.1299999994</v>
      </c>
      <c r="J185" s="156"/>
      <c r="K185" s="139"/>
      <c r="L185" s="143"/>
      <c r="M185" s="157"/>
      <c r="N185" s="157"/>
      <c r="O185" s="157"/>
      <c r="P185" s="157"/>
      <c r="Q185" s="183">
        <f t="shared" si="33"/>
        <v>49430</v>
      </c>
      <c r="R185" s="160">
        <v>169</v>
      </c>
      <c r="S185" s="163">
        <f t="shared" si="30"/>
        <v>539203.02917749819</v>
      </c>
      <c r="T185" s="184">
        <f t="shared" si="24"/>
        <v>0</v>
      </c>
      <c r="U185" s="185">
        <f t="shared" si="26"/>
        <v>2808.3491102994785</v>
      </c>
      <c r="V185" s="185">
        <f t="shared" si="31"/>
        <v>2808.35</v>
      </c>
      <c r="W185" s="185">
        <f t="shared" si="25"/>
        <v>536394.6800671987</v>
      </c>
    </row>
    <row r="186" spans="1:23" x14ac:dyDescent="0.25">
      <c r="A186" s="94">
        <f t="shared" si="35"/>
        <v>49400</v>
      </c>
      <c r="B186" s="55">
        <v>168</v>
      </c>
      <c r="C186" s="83">
        <f t="shared" si="34"/>
        <v>1605520.1299999994</v>
      </c>
      <c r="D186" s="95">
        <f t="shared" si="27"/>
        <v>5217.9399999999996</v>
      </c>
      <c r="E186" s="95">
        <f t="shared" si="28"/>
        <v>5993.84</v>
      </c>
      <c r="F186" s="95">
        <f t="shared" si="29"/>
        <v>11211.78</v>
      </c>
      <c r="G186" s="95">
        <f t="shared" si="32"/>
        <v>1599526.2899999993</v>
      </c>
      <c r="J186" s="156"/>
      <c r="K186" s="139"/>
      <c r="L186" s="143"/>
      <c r="M186" s="157"/>
      <c r="N186" s="157"/>
      <c r="O186" s="157"/>
      <c r="P186" s="157"/>
      <c r="Q186" s="183">
        <f t="shared" si="33"/>
        <v>49461</v>
      </c>
      <c r="R186" s="160">
        <v>170</v>
      </c>
      <c r="S186" s="163">
        <f t="shared" si="30"/>
        <v>536394.6800671987</v>
      </c>
      <c r="T186" s="184">
        <f t="shared" si="24"/>
        <v>0</v>
      </c>
      <c r="U186" s="185">
        <f t="shared" si="26"/>
        <v>2808.3491102994785</v>
      </c>
      <c r="V186" s="185">
        <f t="shared" si="31"/>
        <v>2808.35</v>
      </c>
      <c r="W186" s="185">
        <f t="shared" si="25"/>
        <v>533586.33095689921</v>
      </c>
    </row>
    <row r="187" spans="1:23" x14ac:dyDescent="0.25">
      <c r="A187" s="94">
        <f t="shared" si="35"/>
        <v>49430</v>
      </c>
      <c r="B187" s="55">
        <v>169</v>
      </c>
      <c r="C187" s="83">
        <f t="shared" si="34"/>
        <v>1599526.2899999993</v>
      </c>
      <c r="D187" s="95">
        <f t="shared" si="27"/>
        <v>5198.46</v>
      </c>
      <c r="E187" s="95">
        <f t="shared" si="28"/>
        <v>6013.32</v>
      </c>
      <c r="F187" s="95">
        <f t="shared" si="29"/>
        <v>11211.78</v>
      </c>
      <c r="G187" s="95">
        <f t="shared" si="32"/>
        <v>1593512.9699999993</v>
      </c>
      <c r="J187" s="156"/>
      <c r="K187" s="139"/>
      <c r="L187" s="143"/>
      <c r="M187" s="157"/>
      <c r="N187" s="157"/>
      <c r="O187" s="157"/>
      <c r="P187" s="157"/>
      <c r="Q187" s="183">
        <f t="shared" si="33"/>
        <v>49491</v>
      </c>
      <c r="R187" s="160">
        <v>171</v>
      </c>
      <c r="S187" s="163">
        <f t="shared" si="30"/>
        <v>533586.33095689921</v>
      </c>
      <c r="T187" s="184">
        <f t="shared" si="24"/>
        <v>0</v>
      </c>
      <c r="U187" s="185">
        <f t="shared" si="26"/>
        <v>2808.3491102994785</v>
      </c>
      <c r="V187" s="185">
        <f t="shared" si="31"/>
        <v>2808.35</v>
      </c>
      <c r="W187" s="185">
        <f t="shared" si="25"/>
        <v>530777.98184659972</v>
      </c>
    </row>
    <row r="188" spans="1:23" x14ac:dyDescent="0.25">
      <c r="A188" s="94">
        <f t="shared" si="35"/>
        <v>49461</v>
      </c>
      <c r="B188" s="55">
        <v>170</v>
      </c>
      <c r="C188" s="83">
        <f t="shared" si="34"/>
        <v>1593512.9699999993</v>
      </c>
      <c r="D188" s="95">
        <f t="shared" si="27"/>
        <v>5178.92</v>
      </c>
      <c r="E188" s="95">
        <f t="shared" si="28"/>
        <v>6032.86</v>
      </c>
      <c r="F188" s="95">
        <f t="shared" si="29"/>
        <v>11211.78</v>
      </c>
      <c r="G188" s="95">
        <f t="shared" si="32"/>
        <v>1587480.1099999992</v>
      </c>
      <c r="J188" s="156"/>
      <c r="K188" s="139"/>
      <c r="L188" s="143"/>
      <c r="M188" s="157"/>
      <c r="N188" s="157"/>
      <c r="O188" s="157"/>
      <c r="P188" s="157"/>
      <c r="Q188" s="183">
        <f t="shared" si="33"/>
        <v>49522</v>
      </c>
      <c r="R188" s="160">
        <v>172</v>
      </c>
      <c r="S188" s="163">
        <f t="shared" si="30"/>
        <v>530777.98184659972</v>
      </c>
      <c r="T188" s="184">
        <f t="shared" si="24"/>
        <v>0</v>
      </c>
      <c r="U188" s="185">
        <f t="shared" si="26"/>
        <v>2808.3491102994785</v>
      </c>
      <c r="V188" s="185">
        <f t="shared" si="31"/>
        <v>2808.35</v>
      </c>
      <c r="W188" s="185">
        <f t="shared" si="25"/>
        <v>527969.63273630023</v>
      </c>
    </row>
    <row r="189" spans="1:23" x14ac:dyDescent="0.25">
      <c r="A189" s="94">
        <f t="shared" si="35"/>
        <v>49491</v>
      </c>
      <c r="B189" s="55">
        <v>171</v>
      </c>
      <c r="C189" s="83">
        <f t="shared" si="34"/>
        <v>1587480.1099999992</v>
      </c>
      <c r="D189" s="95">
        <f t="shared" si="27"/>
        <v>5159.3100000000004</v>
      </c>
      <c r="E189" s="95">
        <f t="shared" si="28"/>
        <v>6052.47</v>
      </c>
      <c r="F189" s="95">
        <f t="shared" si="29"/>
        <v>11211.78</v>
      </c>
      <c r="G189" s="95">
        <f t="shared" si="32"/>
        <v>1581427.6399999992</v>
      </c>
      <c r="J189" s="156"/>
      <c r="K189" s="139"/>
      <c r="L189" s="143"/>
      <c r="M189" s="157"/>
      <c r="N189" s="157"/>
      <c r="O189" s="157"/>
      <c r="P189" s="157"/>
      <c r="Q189" s="183">
        <f t="shared" si="33"/>
        <v>49553</v>
      </c>
      <c r="R189" s="160">
        <v>173</v>
      </c>
      <c r="S189" s="163">
        <f t="shared" si="30"/>
        <v>527969.63273630023</v>
      </c>
      <c r="T189" s="184">
        <f t="shared" si="24"/>
        <v>0</v>
      </c>
      <c r="U189" s="185">
        <f t="shared" si="26"/>
        <v>2808.3491102994785</v>
      </c>
      <c r="V189" s="185">
        <f t="shared" si="31"/>
        <v>2808.35</v>
      </c>
      <c r="W189" s="185">
        <f t="shared" si="25"/>
        <v>525161.28362600075</v>
      </c>
    </row>
    <row r="190" spans="1:23" x14ac:dyDescent="0.25">
      <c r="A190" s="94">
        <f t="shared" si="35"/>
        <v>49522</v>
      </c>
      <c r="B190" s="55">
        <v>172</v>
      </c>
      <c r="C190" s="83">
        <f t="shared" si="34"/>
        <v>1581427.6399999992</v>
      </c>
      <c r="D190" s="95">
        <f t="shared" si="27"/>
        <v>5139.6400000000003</v>
      </c>
      <c r="E190" s="95">
        <f t="shared" si="28"/>
        <v>6072.14</v>
      </c>
      <c r="F190" s="95">
        <f t="shared" si="29"/>
        <v>11211.78</v>
      </c>
      <c r="G190" s="95">
        <f t="shared" si="32"/>
        <v>1575355.4999999993</v>
      </c>
      <c r="J190" s="156"/>
      <c r="K190" s="139"/>
      <c r="L190" s="143"/>
      <c r="M190" s="157"/>
      <c r="N190" s="157"/>
      <c r="O190" s="157"/>
      <c r="P190" s="157"/>
      <c r="Q190" s="183">
        <f t="shared" si="33"/>
        <v>49583</v>
      </c>
      <c r="R190" s="160">
        <v>174</v>
      </c>
      <c r="S190" s="163">
        <f t="shared" si="30"/>
        <v>525161.28362600075</v>
      </c>
      <c r="T190" s="184">
        <f t="shared" si="24"/>
        <v>0</v>
      </c>
      <c r="U190" s="185">
        <f t="shared" si="26"/>
        <v>2808.3491102994785</v>
      </c>
      <c r="V190" s="185">
        <f t="shared" si="31"/>
        <v>2808.35</v>
      </c>
      <c r="W190" s="185">
        <f t="shared" si="25"/>
        <v>522352.93451570126</v>
      </c>
    </row>
    <row r="191" spans="1:23" x14ac:dyDescent="0.25">
      <c r="A191" s="94">
        <f t="shared" si="35"/>
        <v>49553</v>
      </c>
      <c r="B191" s="55">
        <v>173</v>
      </c>
      <c r="C191" s="83">
        <f t="shared" si="34"/>
        <v>1575355.4999999993</v>
      </c>
      <c r="D191" s="95">
        <f t="shared" si="27"/>
        <v>5119.91</v>
      </c>
      <c r="E191" s="95">
        <f t="shared" si="28"/>
        <v>6091.87</v>
      </c>
      <c r="F191" s="95">
        <f t="shared" si="29"/>
        <v>11211.78</v>
      </c>
      <c r="G191" s="95">
        <f t="shared" si="32"/>
        <v>1569263.6299999992</v>
      </c>
      <c r="J191" s="156"/>
      <c r="K191" s="139"/>
      <c r="L191" s="143"/>
      <c r="M191" s="157"/>
      <c r="N191" s="157"/>
      <c r="O191" s="157"/>
      <c r="P191" s="157"/>
      <c r="Q191" s="183">
        <f t="shared" si="33"/>
        <v>49614</v>
      </c>
      <c r="R191" s="160">
        <v>175</v>
      </c>
      <c r="S191" s="163">
        <f t="shared" si="30"/>
        <v>522352.93451570126</v>
      </c>
      <c r="T191" s="184">
        <f t="shared" si="24"/>
        <v>0</v>
      </c>
      <c r="U191" s="185">
        <f t="shared" si="26"/>
        <v>2808.3491102994785</v>
      </c>
      <c r="V191" s="185">
        <f t="shared" si="31"/>
        <v>2808.35</v>
      </c>
      <c r="W191" s="185">
        <f t="shared" si="25"/>
        <v>519544.58540540177</v>
      </c>
    </row>
    <row r="192" spans="1:23" x14ac:dyDescent="0.25">
      <c r="A192" s="94">
        <f t="shared" si="35"/>
        <v>49583</v>
      </c>
      <c r="B192" s="55">
        <v>174</v>
      </c>
      <c r="C192" s="83">
        <f t="shared" si="34"/>
        <v>1569263.6299999992</v>
      </c>
      <c r="D192" s="95">
        <f t="shared" si="27"/>
        <v>5100.1099999999997</v>
      </c>
      <c r="E192" s="95">
        <f t="shared" si="28"/>
        <v>6111.67</v>
      </c>
      <c r="F192" s="95">
        <f t="shared" si="29"/>
        <v>11211.78</v>
      </c>
      <c r="G192" s="95">
        <f t="shared" si="32"/>
        <v>1563151.9599999993</v>
      </c>
      <c r="J192" s="156"/>
      <c r="K192" s="139"/>
      <c r="L192" s="143"/>
      <c r="M192" s="157"/>
      <c r="N192" s="157"/>
      <c r="O192" s="157"/>
      <c r="P192" s="157"/>
      <c r="Q192" s="183">
        <f t="shared" si="33"/>
        <v>49644</v>
      </c>
      <c r="R192" s="160">
        <v>176</v>
      </c>
      <c r="S192" s="163">
        <f t="shared" si="30"/>
        <v>519544.58540540177</v>
      </c>
      <c r="T192" s="184">
        <f t="shared" si="24"/>
        <v>0</v>
      </c>
      <c r="U192" s="185">
        <f t="shared" si="26"/>
        <v>2808.3491102994785</v>
      </c>
      <c r="V192" s="185">
        <f t="shared" si="31"/>
        <v>2808.35</v>
      </c>
      <c r="W192" s="185">
        <f t="shared" si="25"/>
        <v>516736.23629510228</v>
      </c>
    </row>
    <row r="193" spans="1:23" x14ac:dyDescent="0.25">
      <c r="A193" s="94">
        <f t="shared" si="35"/>
        <v>49614</v>
      </c>
      <c r="B193" s="55">
        <v>175</v>
      </c>
      <c r="C193" s="83">
        <f t="shared" si="34"/>
        <v>1563151.9599999993</v>
      </c>
      <c r="D193" s="95">
        <f t="shared" si="27"/>
        <v>5080.24</v>
      </c>
      <c r="E193" s="95">
        <f t="shared" si="28"/>
        <v>6131.53</v>
      </c>
      <c r="F193" s="95">
        <f t="shared" si="29"/>
        <v>11211.78</v>
      </c>
      <c r="G193" s="95">
        <f t="shared" si="32"/>
        <v>1557020.4299999992</v>
      </c>
      <c r="J193" s="156"/>
      <c r="K193" s="139"/>
      <c r="L193" s="143"/>
      <c r="M193" s="157"/>
      <c r="N193" s="157"/>
      <c r="O193" s="157"/>
      <c r="P193" s="157"/>
      <c r="Q193" s="183">
        <f t="shared" si="33"/>
        <v>49675</v>
      </c>
      <c r="R193" s="160">
        <v>177</v>
      </c>
      <c r="S193" s="163">
        <f t="shared" si="30"/>
        <v>516736.23629510228</v>
      </c>
      <c r="T193" s="184">
        <f t="shared" si="24"/>
        <v>0</v>
      </c>
      <c r="U193" s="185">
        <f t="shared" si="26"/>
        <v>2808.3491102994785</v>
      </c>
      <c r="V193" s="185">
        <f t="shared" si="31"/>
        <v>2808.35</v>
      </c>
      <c r="W193" s="185">
        <f t="shared" si="25"/>
        <v>513927.88718480279</v>
      </c>
    </row>
    <row r="194" spans="1:23" x14ac:dyDescent="0.25">
      <c r="A194" s="94">
        <f t="shared" si="35"/>
        <v>49644</v>
      </c>
      <c r="B194" s="55">
        <v>176</v>
      </c>
      <c r="C194" s="83">
        <f t="shared" si="34"/>
        <v>1557020.4299999992</v>
      </c>
      <c r="D194" s="95">
        <f t="shared" si="27"/>
        <v>5060.32</v>
      </c>
      <c r="E194" s="95">
        <f t="shared" si="28"/>
        <v>6151.46</v>
      </c>
      <c r="F194" s="95">
        <f t="shared" si="29"/>
        <v>11211.78</v>
      </c>
      <c r="G194" s="95">
        <f t="shared" si="32"/>
        <v>1550868.9699999993</v>
      </c>
      <c r="J194" s="156"/>
      <c r="K194" s="139"/>
      <c r="L194" s="143"/>
      <c r="M194" s="157"/>
      <c r="N194" s="157"/>
      <c r="O194" s="157"/>
      <c r="P194" s="157"/>
      <c r="Q194" s="183">
        <f t="shared" si="33"/>
        <v>49706</v>
      </c>
      <c r="R194" s="160">
        <v>178</v>
      </c>
      <c r="S194" s="163">
        <f t="shared" si="30"/>
        <v>513927.88718480279</v>
      </c>
      <c r="T194" s="184">
        <f t="shared" si="24"/>
        <v>0</v>
      </c>
      <c r="U194" s="185">
        <f t="shared" si="26"/>
        <v>2808.3491102994785</v>
      </c>
      <c r="V194" s="185">
        <f t="shared" si="31"/>
        <v>2808.35</v>
      </c>
      <c r="W194" s="185">
        <f t="shared" si="25"/>
        <v>511119.5380745033</v>
      </c>
    </row>
    <row r="195" spans="1:23" x14ac:dyDescent="0.25">
      <c r="A195" s="94">
        <f t="shared" si="35"/>
        <v>49675</v>
      </c>
      <c r="B195" s="55">
        <v>177</v>
      </c>
      <c r="C195" s="83">
        <f t="shared" si="34"/>
        <v>1550868.9699999993</v>
      </c>
      <c r="D195" s="95">
        <f t="shared" si="27"/>
        <v>5040.32</v>
      </c>
      <c r="E195" s="95">
        <f t="shared" si="28"/>
        <v>6171.45</v>
      </c>
      <c r="F195" s="95">
        <f t="shared" si="29"/>
        <v>11211.78</v>
      </c>
      <c r="G195" s="95">
        <f t="shared" si="32"/>
        <v>1544697.5199999993</v>
      </c>
      <c r="J195" s="156"/>
      <c r="K195" s="139"/>
      <c r="L195" s="143"/>
      <c r="M195" s="157"/>
      <c r="N195" s="157"/>
      <c r="O195" s="157"/>
      <c r="P195" s="157"/>
      <c r="Q195" s="183">
        <f t="shared" si="33"/>
        <v>49735</v>
      </c>
      <c r="R195" s="160">
        <v>179</v>
      </c>
      <c r="S195" s="163">
        <f t="shared" si="30"/>
        <v>511119.5380745033</v>
      </c>
      <c r="T195" s="184">
        <f t="shared" si="24"/>
        <v>0</v>
      </c>
      <c r="U195" s="185">
        <f t="shared" si="26"/>
        <v>2808.3491102994785</v>
      </c>
      <c r="V195" s="185">
        <f t="shared" si="31"/>
        <v>2808.35</v>
      </c>
      <c r="W195" s="185">
        <f t="shared" si="25"/>
        <v>508311.18896420381</v>
      </c>
    </row>
    <row r="196" spans="1:23" x14ac:dyDescent="0.25">
      <c r="A196" s="94">
        <f t="shared" si="35"/>
        <v>49706</v>
      </c>
      <c r="B196" s="55">
        <v>178</v>
      </c>
      <c r="C196" s="83">
        <f t="shared" si="34"/>
        <v>1544697.5199999993</v>
      </c>
      <c r="D196" s="95">
        <f t="shared" si="27"/>
        <v>5020.2700000000004</v>
      </c>
      <c r="E196" s="95">
        <f t="shared" si="28"/>
        <v>6191.51</v>
      </c>
      <c r="F196" s="95">
        <f t="shared" si="29"/>
        <v>11211.78</v>
      </c>
      <c r="G196" s="95">
        <f t="shared" si="32"/>
        <v>1538506.0099999993</v>
      </c>
      <c r="J196" s="156"/>
      <c r="K196" s="139"/>
      <c r="L196" s="143"/>
      <c r="M196" s="157"/>
      <c r="N196" s="157"/>
      <c r="O196" s="157"/>
      <c r="P196" s="157"/>
      <c r="Q196" s="183">
        <f t="shared" si="33"/>
        <v>49766</v>
      </c>
      <c r="R196" s="160">
        <v>180</v>
      </c>
      <c r="S196" s="163">
        <f t="shared" si="30"/>
        <v>508311.18896420381</v>
      </c>
      <c r="T196" s="184">
        <f t="shared" si="24"/>
        <v>0</v>
      </c>
      <c r="U196" s="185">
        <f t="shared" si="26"/>
        <v>2808.3491102994785</v>
      </c>
      <c r="V196" s="185">
        <f t="shared" si="31"/>
        <v>2808.35</v>
      </c>
      <c r="W196" s="185">
        <f t="shared" si="25"/>
        <v>505502.83985390433</v>
      </c>
    </row>
    <row r="197" spans="1:23" x14ac:dyDescent="0.25">
      <c r="A197" s="94">
        <f t="shared" si="35"/>
        <v>49735</v>
      </c>
      <c r="B197" s="55">
        <v>179</v>
      </c>
      <c r="C197" s="83">
        <f t="shared" si="34"/>
        <v>1538506.0099999993</v>
      </c>
      <c r="D197" s="95">
        <f t="shared" si="27"/>
        <v>5000.1400000000003</v>
      </c>
      <c r="E197" s="95">
        <f t="shared" si="28"/>
        <v>6211.63</v>
      </c>
      <c r="F197" s="95">
        <f t="shared" si="29"/>
        <v>11211.78</v>
      </c>
      <c r="G197" s="95">
        <f t="shared" si="32"/>
        <v>1532294.3799999994</v>
      </c>
      <c r="J197" s="156"/>
      <c r="K197" s="139"/>
      <c r="L197" s="143"/>
      <c r="M197" s="157"/>
      <c r="N197" s="157"/>
      <c r="O197" s="157"/>
      <c r="P197" s="157"/>
      <c r="Q197" s="183">
        <f t="shared" si="33"/>
        <v>49796</v>
      </c>
      <c r="R197" s="160">
        <v>181</v>
      </c>
      <c r="S197" s="163">
        <f t="shared" si="30"/>
        <v>505502.83985390433</v>
      </c>
      <c r="T197" s="184">
        <f t="shared" si="24"/>
        <v>0</v>
      </c>
      <c r="U197" s="185">
        <f t="shared" si="26"/>
        <v>2808.3491102994785</v>
      </c>
      <c r="V197" s="185">
        <f t="shared" si="31"/>
        <v>2808.35</v>
      </c>
      <c r="W197" s="185">
        <f t="shared" si="25"/>
        <v>502694.49074360484</v>
      </c>
    </row>
    <row r="198" spans="1:23" x14ac:dyDescent="0.25">
      <c r="A198" s="94">
        <f t="shared" si="35"/>
        <v>49766</v>
      </c>
      <c r="B198" s="55">
        <v>180</v>
      </c>
      <c r="C198" s="83">
        <f t="shared" si="34"/>
        <v>1532294.3799999994</v>
      </c>
      <c r="D198" s="95">
        <f t="shared" si="27"/>
        <v>4979.96</v>
      </c>
      <c r="E198" s="95">
        <f t="shared" si="28"/>
        <v>6231.82</v>
      </c>
      <c r="F198" s="95">
        <f t="shared" si="29"/>
        <v>11211.78</v>
      </c>
      <c r="G198" s="95">
        <f t="shared" si="32"/>
        <v>1526062.5599999994</v>
      </c>
      <c r="J198" s="156"/>
      <c r="K198" s="139"/>
      <c r="L198" s="143"/>
      <c r="M198" s="157"/>
      <c r="N198" s="157"/>
      <c r="O198" s="157"/>
      <c r="P198" s="157"/>
      <c r="Q198" s="183">
        <f t="shared" si="33"/>
        <v>49827</v>
      </c>
      <c r="R198" s="160">
        <v>182</v>
      </c>
      <c r="S198" s="163">
        <f t="shared" si="30"/>
        <v>502694.49074360484</v>
      </c>
      <c r="T198" s="184">
        <f t="shared" si="24"/>
        <v>0</v>
      </c>
      <c r="U198" s="185">
        <f t="shared" si="26"/>
        <v>2808.3491102994785</v>
      </c>
      <c r="V198" s="185">
        <f t="shared" si="31"/>
        <v>2808.35</v>
      </c>
      <c r="W198" s="185">
        <f t="shared" si="25"/>
        <v>499886.14163330535</v>
      </c>
    </row>
    <row r="199" spans="1:23" x14ac:dyDescent="0.25">
      <c r="A199" s="94">
        <f t="shared" si="35"/>
        <v>49796</v>
      </c>
      <c r="B199" s="55">
        <v>181</v>
      </c>
      <c r="C199" s="83">
        <f t="shared" si="34"/>
        <v>1526062.5599999994</v>
      </c>
      <c r="D199" s="95">
        <f t="shared" si="27"/>
        <v>4959.7</v>
      </c>
      <c r="E199" s="95">
        <f t="shared" si="28"/>
        <v>6252.08</v>
      </c>
      <c r="F199" s="95">
        <f t="shared" si="29"/>
        <v>11211.78</v>
      </c>
      <c r="G199" s="95">
        <f t="shared" si="32"/>
        <v>1519810.4799999993</v>
      </c>
      <c r="J199" s="156"/>
      <c r="K199" s="139"/>
      <c r="L199" s="143"/>
      <c r="M199" s="157"/>
      <c r="N199" s="157"/>
      <c r="O199" s="157"/>
      <c r="P199" s="157"/>
      <c r="Q199" s="183">
        <f t="shared" si="33"/>
        <v>49857</v>
      </c>
      <c r="R199" s="160">
        <v>183</v>
      </c>
      <c r="S199" s="163">
        <f t="shared" si="30"/>
        <v>499886.14163330535</v>
      </c>
      <c r="T199" s="184">
        <f t="shared" si="24"/>
        <v>0</v>
      </c>
      <c r="U199" s="185">
        <f t="shared" si="26"/>
        <v>2808.3491102994785</v>
      </c>
      <c r="V199" s="185">
        <f t="shared" si="31"/>
        <v>2808.35</v>
      </c>
      <c r="W199" s="185">
        <f t="shared" si="25"/>
        <v>497077.79252300586</v>
      </c>
    </row>
    <row r="200" spans="1:23" x14ac:dyDescent="0.25">
      <c r="A200" s="94">
        <f t="shared" si="35"/>
        <v>49827</v>
      </c>
      <c r="B200" s="55">
        <v>182</v>
      </c>
      <c r="C200" s="83">
        <f t="shared" si="34"/>
        <v>1519810.4799999993</v>
      </c>
      <c r="D200" s="95">
        <f t="shared" si="27"/>
        <v>4939.38</v>
      </c>
      <c r="E200" s="95">
        <f t="shared" si="28"/>
        <v>6272.39</v>
      </c>
      <c r="F200" s="95">
        <f t="shared" si="29"/>
        <v>11211.78</v>
      </c>
      <c r="G200" s="95">
        <f t="shared" si="32"/>
        <v>1513538.0899999994</v>
      </c>
      <c r="J200" s="156"/>
      <c r="K200" s="139"/>
      <c r="L200" s="143"/>
      <c r="M200" s="157"/>
      <c r="N200" s="157"/>
      <c r="O200" s="157"/>
      <c r="P200" s="157"/>
      <c r="Q200" s="183">
        <f t="shared" si="33"/>
        <v>49888</v>
      </c>
      <c r="R200" s="160">
        <v>184</v>
      </c>
      <c r="S200" s="163">
        <f t="shared" si="30"/>
        <v>497077.79252300586</v>
      </c>
      <c r="T200" s="184">
        <f t="shared" si="24"/>
        <v>0</v>
      </c>
      <c r="U200" s="185">
        <f t="shared" si="26"/>
        <v>2808.3491102994785</v>
      </c>
      <c r="V200" s="185">
        <f t="shared" si="31"/>
        <v>2808.35</v>
      </c>
      <c r="W200" s="185">
        <f t="shared" si="25"/>
        <v>494269.44341270637</v>
      </c>
    </row>
    <row r="201" spans="1:23" x14ac:dyDescent="0.25">
      <c r="A201" s="94">
        <f t="shared" si="35"/>
        <v>49857</v>
      </c>
      <c r="B201" s="55">
        <v>183</v>
      </c>
      <c r="C201" s="83">
        <f t="shared" si="34"/>
        <v>1513538.0899999994</v>
      </c>
      <c r="D201" s="95">
        <f t="shared" si="27"/>
        <v>4919</v>
      </c>
      <c r="E201" s="95">
        <f t="shared" si="28"/>
        <v>6292.78</v>
      </c>
      <c r="F201" s="95">
        <f t="shared" si="29"/>
        <v>11211.78</v>
      </c>
      <c r="G201" s="95">
        <f t="shared" si="32"/>
        <v>1507245.3099999994</v>
      </c>
      <c r="J201" s="156"/>
      <c r="K201" s="139"/>
      <c r="L201" s="143"/>
      <c r="M201" s="157"/>
      <c r="N201" s="157"/>
      <c r="O201" s="157"/>
      <c r="P201" s="157"/>
      <c r="Q201" s="183">
        <f t="shared" si="33"/>
        <v>49919</v>
      </c>
      <c r="R201" s="160">
        <v>185</v>
      </c>
      <c r="S201" s="163">
        <f t="shared" si="30"/>
        <v>494269.44341270637</v>
      </c>
      <c r="T201" s="184">
        <f t="shared" si="24"/>
        <v>0</v>
      </c>
      <c r="U201" s="185">
        <f t="shared" si="26"/>
        <v>2808.3491102994785</v>
      </c>
      <c r="V201" s="185">
        <f t="shared" si="31"/>
        <v>2808.35</v>
      </c>
      <c r="W201" s="185">
        <f t="shared" si="25"/>
        <v>491461.09430240688</v>
      </c>
    </row>
    <row r="202" spans="1:23" x14ac:dyDescent="0.25">
      <c r="A202" s="94">
        <f t="shared" si="35"/>
        <v>49888</v>
      </c>
      <c r="B202" s="55">
        <v>184</v>
      </c>
      <c r="C202" s="83">
        <f t="shared" si="34"/>
        <v>1507245.3099999994</v>
      </c>
      <c r="D202" s="95">
        <f t="shared" si="27"/>
        <v>4898.55</v>
      </c>
      <c r="E202" s="95">
        <f t="shared" si="28"/>
        <v>6313.23</v>
      </c>
      <c r="F202" s="95">
        <f t="shared" si="29"/>
        <v>11211.78</v>
      </c>
      <c r="G202" s="95">
        <f t="shared" si="32"/>
        <v>1500932.0799999994</v>
      </c>
      <c r="J202" s="156"/>
      <c r="K202" s="139"/>
      <c r="L202" s="143"/>
      <c r="M202" s="157"/>
      <c r="N202" s="157"/>
      <c r="O202" s="157"/>
      <c r="P202" s="157"/>
      <c r="Q202" s="183">
        <f t="shared" si="33"/>
        <v>49949</v>
      </c>
      <c r="R202" s="160">
        <v>186</v>
      </c>
      <c r="S202" s="163">
        <f t="shared" si="30"/>
        <v>491461.09430240688</v>
      </c>
      <c r="T202" s="184">
        <f t="shared" si="24"/>
        <v>0</v>
      </c>
      <c r="U202" s="185">
        <f t="shared" si="26"/>
        <v>2808.3491102994785</v>
      </c>
      <c r="V202" s="185">
        <f t="shared" si="31"/>
        <v>2808.35</v>
      </c>
      <c r="W202" s="185">
        <f t="shared" si="25"/>
        <v>488652.7451921074</v>
      </c>
    </row>
    <row r="203" spans="1:23" x14ac:dyDescent="0.25">
      <c r="A203" s="94">
        <f t="shared" si="35"/>
        <v>49919</v>
      </c>
      <c r="B203" s="55">
        <v>185</v>
      </c>
      <c r="C203" s="83">
        <f t="shared" si="34"/>
        <v>1500932.0799999994</v>
      </c>
      <c r="D203" s="95">
        <f t="shared" si="27"/>
        <v>4878.03</v>
      </c>
      <c r="E203" s="95">
        <f t="shared" si="28"/>
        <v>6333.75</v>
      </c>
      <c r="F203" s="95">
        <f t="shared" si="29"/>
        <v>11211.78</v>
      </c>
      <c r="G203" s="95">
        <f t="shared" si="32"/>
        <v>1494598.3299999994</v>
      </c>
      <c r="J203" s="156"/>
      <c r="K203" s="139"/>
      <c r="L203" s="143"/>
      <c r="M203" s="157"/>
      <c r="N203" s="157"/>
      <c r="O203" s="157"/>
      <c r="P203" s="157"/>
      <c r="Q203" s="183">
        <f t="shared" si="33"/>
        <v>49980</v>
      </c>
      <c r="R203" s="160">
        <v>187</v>
      </c>
      <c r="S203" s="163">
        <f t="shared" si="30"/>
        <v>488652.7451921074</v>
      </c>
      <c r="T203" s="184">
        <f t="shared" si="24"/>
        <v>0</v>
      </c>
      <c r="U203" s="185">
        <f t="shared" si="26"/>
        <v>2808.3491102994785</v>
      </c>
      <c r="V203" s="185">
        <f t="shared" si="31"/>
        <v>2808.35</v>
      </c>
      <c r="W203" s="185">
        <f t="shared" si="25"/>
        <v>485844.39608180791</v>
      </c>
    </row>
    <row r="204" spans="1:23" x14ac:dyDescent="0.25">
      <c r="A204" s="94">
        <f t="shared" si="35"/>
        <v>49949</v>
      </c>
      <c r="B204" s="55">
        <v>186</v>
      </c>
      <c r="C204" s="83">
        <f t="shared" si="34"/>
        <v>1494598.3299999994</v>
      </c>
      <c r="D204" s="95">
        <f t="shared" si="27"/>
        <v>4857.4399999999996</v>
      </c>
      <c r="E204" s="95">
        <f t="shared" si="28"/>
        <v>6354.33</v>
      </c>
      <c r="F204" s="95">
        <f t="shared" si="29"/>
        <v>11211.78</v>
      </c>
      <c r="G204" s="95">
        <f t="shared" si="32"/>
        <v>1488243.9999999993</v>
      </c>
      <c r="J204" s="156"/>
      <c r="K204" s="139"/>
      <c r="L204" s="143"/>
      <c r="M204" s="157"/>
      <c r="N204" s="157"/>
      <c r="O204" s="157"/>
      <c r="P204" s="157"/>
      <c r="Q204" s="183">
        <f t="shared" si="33"/>
        <v>50010</v>
      </c>
      <c r="R204" s="160">
        <v>188</v>
      </c>
      <c r="S204" s="163">
        <f t="shared" si="30"/>
        <v>485844.39608180791</v>
      </c>
      <c r="T204" s="184">
        <f t="shared" si="24"/>
        <v>0</v>
      </c>
      <c r="U204" s="185">
        <f t="shared" si="26"/>
        <v>2808.3491102994785</v>
      </c>
      <c r="V204" s="185">
        <f t="shared" si="31"/>
        <v>2808.35</v>
      </c>
      <c r="W204" s="185">
        <f t="shared" si="25"/>
        <v>483036.04697150842</v>
      </c>
    </row>
    <row r="205" spans="1:23" x14ac:dyDescent="0.25">
      <c r="A205" s="94">
        <f t="shared" si="35"/>
        <v>49980</v>
      </c>
      <c r="B205" s="55">
        <v>187</v>
      </c>
      <c r="C205" s="83">
        <f t="shared" si="34"/>
        <v>1488243.9999999993</v>
      </c>
      <c r="D205" s="95">
        <f t="shared" si="27"/>
        <v>4836.79</v>
      </c>
      <c r="E205" s="95">
        <f t="shared" si="28"/>
        <v>6374.99</v>
      </c>
      <c r="F205" s="95">
        <f t="shared" si="29"/>
        <v>11211.78</v>
      </c>
      <c r="G205" s="95">
        <f t="shared" si="32"/>
        <v>1481869.0099999993</v>
      </c>
      <c r="J205" s="156"/>
      <c r="K205" s="139"/>
      <c r="L205" s="143"/>
      <c r="M205" s="157"/>
      <c r="N205" s="157"/>
      <c r="O205" s="157"/>
      <c r="P205" s="157"/>
      <c r="Q205" s="183">
        <f t="shared" si="33"/>
        <v>50041</v>
      </c>
      <c r="R205" s="160">
        <v>189</v>
      </c>
      <c r="S205" s="163">
        <f t="shared" si="30"/>
        <v>483036.04697150842</v>
      </c>
      <c r="T205" s="184">
        <f t="shared" si="24"/>
        <v>0</v>
      </c>
      <c r="U205" s="185">
        <f t="shared" si="26"/>
        <v>2808.3491102994785</v>
      </c>
      <c r="V205" s="185">
        <f t="shared" si="31"/>
        <v>2808.35</v>
      </c>
      <c r="W205" s="185">
        <f t="shared" si="25"/>
        <v>480227.69786120893</v>
      </c>
    </row>
    <row r="206" spans="1:23" x14ac:dyDescent="0.25">
      <c r="A206" s="94">
        <f t="shared" si="35"/>
        <v>50010</v>
      </c>
      <c r="B206" s="55">
        <v>188</v>
      </c>
      <c r="C206" s="83">
        <f t="shared" si="34"/>
        <v>1481869.0099999993</v>
      </c>
      <c r="D206" s="95">
        <f t="shared" si="27"/>
        <v>4816.07</v>
      </c>
      <c r="E206" s="95">
        <f t="shared" si="28"/>
        <v>6395.7</v>
      </c>
      <c r="F206" s="95">
        <f t="shared" si="29"/>
        <v>11211.78</v>
      </c>
      <c r="G206" s="95">
        <f t="shared" si="32"/>
        <v>1475473.3099999994</v>
      </c>
      <c r="J206" s="156"/>
      <c r="K206" s="139"/>
      <c r="L206" s="143"/>
      <c r="M206" s="157"/>
      <c r="N206" s="157"/>
      <c r="O206" s="157"/>
      <c r="P206" s="157"/>
      <c r="Q206" s="183">
        <f t="shared" si="33"/>
        <v>50072</v>
      </c>
      <c r="R206" s="160">
        <v>190</v>
      </c>
      <c r="S206" s="163">
        <f t="shared" si="30"/>
        <v>480227.69786120893</v>
      </c>
      <c r="T206" s="184">
        <f t="shared" si="24"/>
        <v>0</v>
      </c>
      <c r="U206" s="185">
        <f t="shared" si="26"/>
        <v>2808.3491102994785</v>
      </c>
      <c r="V206" s="185">
        <f t="shared" si="31"/>
        <v>2808.35</v>
      </c>
      <c r="W206" s="185">
        <f t="shared" si="25"/>
        <v>477419.34875090944</v>
      </c>
    </row>
    <row r="207" spans="1:23" x14ac:dyDescent="0.25">
      <c r="A207" s="94">
        <f t="shared" si="35"/>
        <v>50041</v>
      </c>
      <c r="B207" s="55">
        <v>189</v>
      </c>
      <c r="C207" s="83">
        <f t="shared" si="34"/>
        <v>1475473.3099999994</v>
      </c>
      <c r="D207" s="95">
        <f t="shared" si="27"/>
        <v>4795.29</v>
      </c>
      <c r="E207" s="95">
        <f t="shared" si="28"/>
        <v>6416.49</v>
      </c>
      <c r="F207" s="95">
        <f t="shared" si="29"/>
        <v>11211.78</v>
      </c>
      <c r="G207" s="95">
        <f t="shared" si="32"/>
        <v>1469056.8199999994</v>
      </c>
      <c r="J207" s="156"/>
      <c r="K207" s="139"/>
      <c r="L207" s="143"/>
      <c r="M207" s="157"/>
      <c r="N207" s="157"/>
      <c r="O207" s="157"/>
      <c r="P207" s="157"/>
      <c r="Q207" s="183">
        <f t="shared" si="33"/>
        <v>50100</v>
      </c>
      <c r="R207" s="160">
        <v>191</v>
      </c>
      <c r="S207" s="163">
        <f t="shared" si="30"/>
        <v>477419.34875090944</v>
      </c>
      <c r="T207" s="184">
        <f t="shared" si="24"/>
        <v>0</v>
      </c>
      <c r="U207" s="185">
        <f t="shared" si="26"/>
        <v>2808.3491102994785</v>
      </c>
      <c r="V207" s="185">
        <f t="shared" si="31"/>
        <v>2808.35</v>
      </c>
      <c r="W207" s="185">
        <f t="shared" si="25"/>
        <v>474610.99964060995</v>
      </c>
    </row>
    <row r="208" spans="1:23" x14ac:dyDescent="0.25">
      <c r="A208" s="94">
        <f t="shared" si="35"/>
        <v>50072</v>
      </c>
      <c r="B208" s="55">
        <v>190</v>
      </c>
      <c r="C208" s="83">
        <f t="shared" si="34"/>
        <v>1469056.8199999994</v>
      </c>
      <c r="D208" s="95">
        <f t="shared" si="27"/>
        <v>4774.43</v>
      </c>
      <c r="E208" s="95">
        <f t="shared" si="28"/>
        <v>6437.34</v>
      </c>
      <c r="F208" s="95">
        <f t="shared" si="29"/>
        <v>11211.78</v>
      </c>
      <c r="G208" s="95">
        <f t="shared" si="32"/>
        <v>1462619.4799999993</v>
      </c>
      <c r="J208" s="156"/>
      <c r="K208" s="139"/>
      <c r="L208" s="143"/>
      <c r="M208" s="157"/>
      <c r="N208" s="157"/>
      <c r="O208" s="157"/>
      <c r="P208" s="157"/>
      <c r="Q208" s="183">
        <f t="shared" si="33"/>
        <v>50131</v>
      </c>
      <c r="R208" s="160">
        <v>192</v>
      </c>
      <c r="S208" s="163">
        <f t="shared" si="30"/>
        <v>474610.99964060995</v>
      </c>
      <c r="T208" s="184">
        <f t="shared" si="24"/>
        <v>0</v>
      </c>
      <c r="U208" s="185">
        <f t="shared" si="26"/>
        <v>2808.3491102994785</v>
      </c>
      <c r="V208" s="185">
        <f t="shared" si="31"/>
        <v>2808.35</v>
      </c>
      <c r="W208" s="185">
        <f t="shared" si="25"/>
        <v>471802.65053031046</v>
      </c>
    </row>
    <row r="209" spans="1:23" x14ac:dyDescent="0.25">
      <c r="A209" s="94">
        <f t="shared" si="35"/>
        <v>50100</v>
      </c>
      <c r="B209" s="55">
        <v>191</v>
      </c>
      <c r="C209" s="83">
        <f t="shared" si="34"/>
        <v>1462619.4799999993</v>
      </c>
      <c r="D209" s="95">
        <f t="shared" si="27"/>
        <v>4753.51</v>
      </c>
      <c r="E209" s="95">
        <f t="shared" si="28"/>
        <v>6458.27</v>
      </c>
      <c r="F209" s="95">
        <f t="shared" si="29"/>
        <v>11211.78</v>
      </c>
      <c r="G209" s="95">
        <f t="shared" si="32"/>
        <v>1456161.2099999993</v>
      </c>
      <c r="J209" s="156"/>
      <c r="K209" s="139"/>
      <c r="L209" s="143"/>
      <c r="M209" s="157"/>
      <c r="N209" s="157"/>
      <c r="O209" s="157"/>
      <c r="P209" s="157"/>
      <c r="Q209" s="183">
        <f t="shared" si="33"/>
        <v>50161</v>
      </c>
      <c r="R209" s="160">
        <v>193</v>
      </c>
      <c r="S209" s="163">
        <f t="shared" si="30"/>
        <v>471802.65053031046</v>
      </c>
      <c r="T209" s="184">
        <f t="shared" ref="T209:T272" si="36">ROUND(S209*$U$12/12,2)</f>
        <v>0</v>
      </c>
      <c r="U209" s="185">
        <f t="shared" si="26"/>
        <v>2808.3491102994785</v>
      </c>
      <c r="V209" s="185">
        <f t="shared" si="31"/>
        <v>2808.35</v>
      </c>
      <c r="W209" s="185">
        <f t="shared" ref="W209:W272" si="37">S209-U209</f>
        <v>468994.30142001098</v>
      </c>
    </row>
    <row r="210" spans="1:23" x14ac:dyDescent="0.25">
      <c r="A210" s="94">
        <f t="shared" si="35"/>
        <v>50131</v>
      </c>
      <c r="B210" s="55">
        <v>192</v>
      </c>
      <c r="C210" s="83">
        <f t="shared" si="34"/>
        <v>1456161.2099999993</v>
      </c>
      <c r="D210" s="95">
        <f t="shared" si="27"/>
        <v>4732.5200000000004</v>
      </c>
      <c r="E210" s="95">
        <f t="shared" si="28"/>
        <v>6479.25</v>
      </c>
      <c r="F210" s="95">
        <f t="shared" si="29"/>
        <v>11211.78</v>
      </c>
      <c r="G210" s="95">
        <f t="shared" si="32"/>
        <v>1449681.9599999993</v>
      </c>
      <c r="J210" s="156"/>
      <c r="K210" s="139"/>
      <c r="L210" s="143"/>
      <c r="M210" s="157"/>
      <c r="N210" s="157"/>
      <c r="O210" s="157"/>
      <c r="P210" s="157"/>
      <c r="Q210" s="183">
        <f t="shared" si="33"/>
        <v>50192</v>
      </c>
      <c r="R210" s="160">
        <v>194</v>
      </c>
      <c r="S210" s="163">
        <f t="shared" si="30"/>
        <v>468994.30142001098</v>
      </c>
      <c r="T210" s="184">
        <f t="shared" si="36"/>
        <v>0</v>
      </c>
      <c r="U210" s="185">
        <f t="shared" ref="U210:U273" si="38">PPMT($U$13/12,R210,$U$8,-$U$11,$U$12,0)</f>
        <v>2808.3491102994785</v>
      </c>
      <c r="V210" s="185">
        <f t="shared" si="31"/>
        <v>2808.35</v>
      </c>
      <c r="W210" s="185">
        <f t="shared" si="37"/>
        <v>466185.95230971149</v>
      </c>
    </row>
    <row r="211" spans="1:23" x14ac:dyDescent="0.25">
      <c r="A211" s="94">
        <f t="shared" si="35"/>
        <v>50161</v>
      </c>
      <c r="B211" s="55">
        <v>193</v>
      </c>
      <c r="C211" s="83">
        <f t="shared" si="34"/>
        <v>1449681.9599999993</v>
      </c>
      <c r="D211" s="95">
        <f t="shared" ref="D211:D274" si="39">ROUND(IPMT($E$15/12,B211,$E$8,-$E$13,$E$14,0),2)</f>
        <v>4711.47</v>
      </c>
      <c r="E211" s="95">
        <f t="shared" ref="E211:E274" si="40">ROUND(PPMT($E$15/12,B211,$E$8,-$E$13,$E$14,0),2)</f>
        <v>6500.31</v>
      </c>
      <c r="F211" s="95">
        <f t="shared" ref="F211:F274" si="41">ROUND(PMT($E$15/12,$E$8,-$E$13,$E$14),2)</f>
        <v>11211.78</v>
      </c>
      <c r="G211" s="95">
        <f t="shared" si="32"/>
        <v>1443181.6499999992</v>
      </c>
      <c r="J211" s="156"/>
      <c r="K211" s="139"/>
      <c r="L211" s="143"/>
      <c r="M211" s="157"/>
      <c r="N211" s="157"/>
      <c r="O211" s="157"/>
      <c r="P211" s="157"/>
      <c r="Q211" s="183">
        <f t="shared" si="33"/>
        <v>50222</v>
      </c>
      <c r="R211" s="160">
        <v>195</v>
      </c>
      <c r="S211" s="163">
        <f t="shared" ref="S211:S274" si="42">W210</f>
        <v>466185.95230971149</v>
      </c>
      <c r="T211" s="184">
        <f t="shared" si="36"/>
        <v>0</v>
      </c>
      <c r="U211" s="185">
        <f t="shared" si="38"/>
        <v>2808.3491102994785</v>
      </c>
      <c r="V211" s="185">
        <f t="shared" ref="V211:V274" si="43">V210</f>
        <v>2808.35</v>
      </c>
      <c r="W211" s="185">
        <f t="shared" si="37"/>
        <v>463377.603199412</v>
      </c>
    </row>
    <row r="212" spans="1:23" x14ac:dyDescent="0.25">
      <c r="A212" s="94">
        <f t="shared" si="35"/>
        <v>50192</v>
      </c>
      <c r="B212" s="55">
        <v>194</v>
      </c>
      <c r="C212" s="83">
        <f t="shared" si="34"/>
        <v>1443181.6499999992</v>
      </c>
      <c r="D212" s="95">
        <f t="shared" si="39"/>
        <v>4690.34</v>
      </c>
      <c r="E212" s="95">
        <f t="shared" si="40"/>
        <v>6521.44</v>
      </c>
      <c r="F212" s="95">
        <f t="shared" si="41"/>
        <v>11211.78</v>
      </c>
      <c r="G212" s="95">
        <f t="shared" ref="G212:G275" si="44">C212-E212</f>
        <v>1436660.2099999993</v>
      </c>
      <c r="J212" s="156"/>
      <c r="K212" s="139"/>
      <c r="L212" s="143"/>
      <c r="M212" s="157"/>
      <c r="N212" s="157"/>
      <c r="O212" s="157"/>
      <c r="P212" s="157"/>
      <c r="Q212" s="183">
        <f t="shared" ref="Q212:Q275" si="45">EDATE(Q211,1)</f>
        <v>50253</v>
      </c>
      <c r="R212" s="160">
        <v>196</v>
      </c>
      <c r="S212" s="163">
        <f t="shared" si="42"/>
        <v>463377.603199412</v>
      </c>
      <c r="T212" s="184">
        <f t="shared" si="36"/>
        <v>0</v>
      </c>
      <c r="U212" s="185">
        <f t="shared" si="38"/>
        <v>2808.3491102994785</v>
      </c>
      <c r="V212" s="185">
        <f t="shared" si="43"/>
        <v>2808.35</v>
      </c>
      <c r="W212" s="185">
        <f t="shared" si="37"/>
        <v>460569.25408911251</v>
      </c>
    </row>
    <row r="213" spans="1:23" x14ac:dyDescent="0.25">
      <c r="A213" s="94">
        <f t="shared" si="35"/>
        <v>50222</v>
      </c>
      <c r="B213" s="55">
        <v>195</v>
      </c>
      <c r="C213" s="83">
        <f t="shared" ref="C213:C276" si="46">G212</f>
        <v>1436660.2099999993</v>
      </c>
      <c r="D213" s="95">
        <f t="shared" si="39"/>
        <v>4669.1499999999996</v>
      </c>
      <c r="E213" s="95">
        <f t="shared" si="40"/>
        <v>6542.63</v>
      </c>
      <c r="F213" s="95">
        <f t="shared" si="41"/>
        <v>11211.78</v>
      </c>
      <c r="G213" s="95">
        <f t="shared" si="44"/>
        <v>1430117.5799999994</v>
      </c>
      <c r="J213" s="156"/>
      <c r="K213" s="139"/>
      <c r="L213" s="143"/>
      <c r="M213" s="157"/>
      <c r="N213" s="157"/>
      <c r="O213" s="157"/>
      <c r="P213" s="157"/>
      <c r="Q213" s="183">
        <f t="shared" si="45"/>
        <v>50284</v>
      </c>
      <c r="R213" s="160">
        <v>197</v>
      </c>
      <c r="S213" s="163">
        <f t="shared" si="42"/>
        <v>460569.25408911251</v>
      </c>
      <c r="T213" s="184">
        <f t="shared" si="36"/>
        <v>0</v>
      </c>
      <c r="U213" s="185">
        <f t="shared" si="38"/>
        <v>2808.3491102994785</v>
      </c>
      <c r="V213" s="185">
        <f t="shared" si="43"/>
        <v>2808.35</v>
      </c>
      <c r="W213" s="185">
        <f t="shared" si="37"/>
        <v>457760.90497881302</v>
      </c>
    </row>
    <row r="214" spans="1:23" x14ac:dyDescent="0.25">
      <c r="A214" s="94">
        <f t="shared" ref="A214:A277" si="47">EDATE(A213,1)</f>
        <v>50253</v>
      </c>
      <c r="B214" s="55">
        <v>196</v>
      </c>
      <c r="C214" s="83">
        <f t="shared" si="46"/>
        <v>1430117.5799999994</v>
      </c>
      <c r="D214" s="95">
        <f t="shared" si="39"/>
        <v>4647.88</v>
      </c>
      <c r="E214" s="95">
        <f t="shared" si="40"/>
        <v>6563.9</v>
      </c>
      <c r="F214" s="95">
        <f t="shared" si="41"/>
        <v>11211.78</v>
      </c>
      <c r="G214" s="95">
        <f t="shared" si="44"/>
        <v>1423553.6799999995</v>
      </c>
      <c r="J214" s="156"/>
      <c r="K214" s="139"/>
      <c r="L214" s="143"/>
      <c r="M214" s="157"/>
      <c r="N214" s="157"/>
      <c r="O214" s="157"/>
      <c r="P214" s="157"/>
      <c r="Q214" s="183">
        <f t="shared" si="45"/>
        <v>50314</v>
      </c>
      <c r="R214" s="160">
        <v>198</v>
      </c>
      <c r="S214" s="163">
        <f t="shared" si="42"/>
        <v>457760.90497881302</v>
      </c>
      <c r="T214" s="184">
        <f t="shared" si="36"/>
        <v>0</v>
      </c>
      <c r="U214" s="185">
        <f t="shared" si="38"/>
        <v>2808.3491102994785</v>
      </c>
      <c r="V214" s="185">
        <f t="shared" si="43"/>
        <v>2808.35</v>
      </c>
      <c r="W214" s="185">
        <f t="shared" si="37"/>
        <v>454952.55586851353</v>
      </c>
    </row>
    <row r="215" spans="1:23" x14ac:dyDescent="0.25">
      <c r="A215" s="94">
        <f t="shared" si="47"/>
        <v>50284</v>
      </c>
      <c r="B215" s="55">
        <v>197</v>
      </c>
      <c r="C215" s="83">
        <f t="shared" si="46"/>
        <v>1423553.6799999995</v>
      </c>
      <c r="D215" s="95">
        <f t="shared" si="39"/>
        <v>4626.55</v>
      </c>
      <c r="E215" s="95">
        <f t="shared" si="40"/>
        <v>6585.23</v>
      </c>
      <c r="F215" s="95">
        <f t="shared" si="41"/>
        <v>11211.78</v>
      </c>
      <c r="G215" s="95">
        <f t="shared" si="44"/>
        <v>1416968.4499999995</v>
      </c>
      <c r="J215" s="156"/>
      <c r="K215" s="139"/>
      <c r="L215" s="143"/>
      <c r="M215" s="157"/>
      <c r="N215" s="157"/>
      <c r="O215" s="157"/>
      <c r="P215" s="157"/>
      <c r="Q215" s="183">
        <f t="shared" si="45"/>
        <v>50345</v>
      </c>
      <c r="R215" s="160">
        <v>199</v>
      </c>
      <c r="S215" s="163">
        <f t="shared" si="42"/>
        <v>454952.55586851353</v>
      </c>
      <c r="T215" s="184">
        <f t="shared" si="36"/>
        <v>0</v>
      </c>
      <c r="U215" s="185">
        <f t="shared" si="38"/>
        <v>2808.3491102994785</v>
      </c>
      <c r="V215" s="185">
        <f t="shared" si="43"/>
        <v>2808.35</v>
      </c>
      <c r="W215" s="185">
        <f t="shared" si="37"/>
        <v>452144.20675821404</v>
      </c>
    </row>
    <row r="216" spans="1:23" x14ac:dyDescent="0.25">
      <c r="A216" s="94">
        <f t="shared" si="47"/>
        <v>50314</v>
      </c>
      <c r="B216" s="55">
        <v>198</v>
      </c>
      <c r="C216" s="83">
        <f t="shared" si="46"/>
        <v>1416968.4499999995</v>
      </c>
      <c r="D216" s="95">
        <f t="shared" si="39"/>
        <v>4605.1499999999996</v>
      </c>
      <c r="E216" s="95">
        <f t="shared" si="40"/>
        <v>6606.63</v>
      </c>
      <c r="F216" s="95">
        <f t="shared" si="41"/>
        <v>11211.78</v>
      </c>
      <c r="G216" s="95">
        <f t="shared" si="44"/>
        <v>1410361.8199999996</v>
      </c>
      <c r="J216" s="156"/>
      <c r="K216" s="139"/>
      <c r="L216" s="143"/>
      <c r="M216" s="157"/>
      <c r="N216" s="157"/>
      <c r="O216" s="157"/>
      <c r="P216" s="157"/>
      <c r="Q216" s="183">
        <f t="shared" si="45"/>
        <v>50375</v>
      </c>
      <c r="R216" s="160">
        <v>200</v>
      </c>
      <c r="S216" s="163">
        <f t="shared" si="42"/>
        <v>452144.20675821404</v>
      </c>
      <c r="T216" s="184">
        <f t="shared" si="36"/>
        <v>0</v>
      </c>
      <c r="U216" s="185">
        <f t="shared" si="38"/>
        <v>2808.3491102994785</v>
      </c>
      <c r="V216" s="185">
        <f t="shared" si="43"/>
        <v>2808.35</v>
      </c>
      <c r="W216" s="185">
        <f t="shared" si="37"/>
        <v>449335.85764791456</v>
      </c>
    </row>
    <row r="217" spans="1:23" x14ac:dyDescent="0.25">
      <c r="A217" s="94">
        <f t="shared" si="47"/>
        <v>50345</v>
      </c>
      <c r="B217" s="55">
        <v>199</v>
      </c>
      <c r="C217" s="83">
        <f t="shared" si="46"/>
        <v>1410361.8199999996</v>
      </c>
      <c r="D217" s="95">
        <f t="shared" si="39"/>
        <v>4583.68</v>
      </c>
      <c r="E217" s="95">
        <f t="shared" si="40"/>
        <v>6628.1</v>
      </c>
      <c r="F217" s="95">
        <f t="shared" si="41"/>
        <v>11211.78</v>
      </c>
      <c r="G217" s="95">
        <f t="shared" si="44"/>
        <v>1403733.7199999995</v>
      </c>
      <c r="J217" s="156"/>
      <c r="K217" s="139"/>
      <c r="L217" s="143"/>
      <c r="M217" s="157"/>
      <c r="N217" s="157"/>
      <c r="O217" s="157"/>
      <c r="P217" s="157"/>
      <c r="Q217" s="183">
        <f t="shared" si="45"/>
        <v>50406</v>
      </c>
      <c r="R217" s="160">
        <v>201</v>
      </c>
      <c r="S217" s="163">
        <f t="shared" si="42"/>
        <v>449335.85764791456</v>
      </c>
      <c r="T217" s="184">
        <f t="shared" si="36"/>
        <v>0</v>
      </c>
      <c r="U217" s="185">
        <f t="shared" si="38"/>
        <v>2808.3491102994785</v>
      </c>
      <c r="V217" s="185">
        <f t="shared" si="43"/>
        <v>2808.35</v>
      </c>
      <c r="W217" s="185">
        <f t="shared" si="37"/>
        <v>446527.50853761507</v>
      </c>
    </row>
    <row r="218" spans="1:23" x14ac:dyDescent="0.25">
      <c r="A218" s="94">
        <f t="shared" si="47"/>
        <v>50375</v>
      </c>
      <c r="B218" s="55">
        <v>200</v>
      </c>
      <c r="C218" s="83">
        <f t="shared" si="46"/>
        <v>1403733.7199999995</v>
      </c>
      <c r="D218" s="95">
        <f t="shared" si="39"/>
        <v>4562.13</v>
      </c>
      <c r="E218" s="95">
        <f t="shared" si="40"/>
        <v>6649.64</v>
      </c>
      <c r="F218" s="95">
        <f t="shared" si="41"/>
        <v>11211.78</v>
      </c>
      <c r="G218" s="95">
        <f t="shared" si="44"/>
        <v>1397084.0799999996</v>
      </c>
      <c r="J218" s="156"/>
      <c r="K218" s="139"/>
      <c r="L218" s="143"/>
      <c r="M218" s="157"/>
      <c r="N218" s="157"/>
      <c r="O218" s="157"/>
      <c r="P218" s="157"/>
      <c r="Q218" s="183">
        <f t="shared" si="45"/>
        <v>50437</v>
      </c>
      <c r="R218" s="160">
        <v>202</v>
      </c>
      <c r="S218" s="163">
        <f t="shared" si="42"/>
        <v>446527.50853761507</v>
      </c>
      <c r="T218" s="184">
        <f t="shared" si="36"/>
        <v>0</v>
      </c>
      <c r="U218" s="185">
        <f t="shared" si="38"/>
        <v>2808.3491102994785</v>
      </c>
      <c r="V218" s="185">
        <f t="shared" si="43"/>
        <v>2808.35</v>
      </c>
      <c r="W218" s="185">
        <f t="shared" si="37"/>
        <v>443719.15942731558</v>
      </c>
    </row>
    <row r="219" spans="1:23" x14ac:dyDescent="0.25">
      <c r="A219" s="94">
        <f t="shared" si="47"/>
        <v>50406</v>
      </c>
      <c r="B219" s="55">
        <v>201</v>
      </c>
      <c r="C219" s="83">
        <f t="shared" si="46"/>
        <v>1397084.0799999996</v>
      </c>
      <c r="D219" s="95">
        <f t="shared" si="39"/>
        <v>4540.5200000000004</v>
      </c>
      <c r="E219" s="95">
        <f t="shared" si="40"/>
        <v>6671.26</v>
      </c>
      <c r="F219" s="95">
        <f t="shared" si="41"/>
        <v>11211.78</v>
      </c>
      <c r="G219" s="95">
        <f t="shared" si="44"/>
        <v>1390412.8199999996</v>
      </c>
      <c r="J219" s="156"/>
      <c r="K219" s="139"/>
      <c r="L219" s="143"/>
      <c r="M219" s="157"/>
      <c r="N219" s="157"/>
      <c r="O219" s="157"/>
      <c r="P219" s="157"/>
      <c r="Q219" s="183">
        <f t="shared" si="45"/>
        <v>50465</v>
      </c>
      <c r="R219" s="160">
        <v>203</v>
      </c>
      <c r="S219" s="163">
        <f t="shared" si="42"/>
        <v>443719.15942731558</v>
      </c>
      <c r="T219" s="184">
        <f t="shared" si="36"/>
        <v>0</v>
      </c>
      <c r="U219" s="185">
        <f t="shared" si="38"/>
        <v>2808.3491102994785</v>
      </c>
      <c r="V219" s="185">
        <f t="shared" si="43"/>
        <v>2808.35</v>
      </c>
      <c r="W219" s="185">
        <f t="shared" si="37"/>
        <v>440910.81031701609</v>
      </c>
    </row>
    <row r="220" spans="1:23" x14ac:dyDescent="0.25">
      <c r="A220" s="94">
        <f t="shared" si="47"/>
        <v>50437</v>
      </c>
      <c r="B220" s="55">
        <v>202</v>
      </c>
      <c r="C220" s="83">
        <f t="shared" si="46"/>
        <v>1390412.8199999996</v>
      </c>
      <c r="D220" s="95">
        <f t="shared" si="39"/>
        <v>4518.84</v>
      </c>
      <c r="E220" s="95">
        <f t="shared" si="40"/>
        <v>6692.94</v>
      </c>
      <c r="F220" s="95">
        <f t="shared" si="41"/>
        <v>11211.78</v>
      </c>
      <c r="G220" s="95">
        <f t="shared" si="44"/>
        <v>1383719.8799999997</v>
      </c>
      <c r="J220" s="156"/>
      <c r="K220" s="139"/>
      <c r="L220" s="143"/>
      <c r="M220" s="157"/>
      <c r="N220" s="157"/>
      <c r="O220" s="157"/>
      <c r="P220" s="157"/>
      <c r="Q220" s="183">
        <f t="shared" si="45"/>
        <v>50496</v>
      </c>
      <c r="R220" s="160">
        <v>204</v>
      </c>
      <c r="S220" s="163">
        <f t="shared" si="42"/>
        <v>440910.81031701609</v>
      </c>
      <c r="T220" s="184">
        <f t="shared" si="36"/>
        <v>0</v>
      </c>
      <c r="U220" s="185">
        <f t="shared" si="38"/>
        <v>2808.3491102994785</v>
      </c>
      <c r="V220" s="185">
        <f t="shared" si="43"/>
        <v>2808.35</v>
      </c>
      <c r="W220" s="185">
        <f t="shared" si="37"/>
        <v>438102.4612067166</v>
      </c>
    </row>
    <row r="221" spans="1:23" x14ac:dyDescent="0.25">
      <c r="A221" s="94">
        <f t="shared" si="47"/>
        <v>50465</v>
      </c>
      <c r="B221" s="55">
        <v>203</v>
      </c>
      <c r="C221" s="83">
        <f t="shared" si="46"/>
        <v>1383719.8799999997</v>
      </c>
      <c r="D221" s="95">
        <f t="shared" si="39"/>
        <v>4497.09</v>
      </c>
      <c r="E221" s="95">
        <f t="shared" si="40"/>
        <v>6714.69</v>
      </c>
      <c r="F221" s="95">
        <f t="shared" si="41"/>
        <v>11211.78</v>
      </c>
      <c r="G221" s="95">
        <f t="shared" si="44"/>
        <v>1377005.1899999997</v>
      </c>
      <c r="J221" s="156"/>
      <c r="K221" s="139"/>
      <c r="L221" s="143"/>
      <c r="M221" s="157"/>
      <c r="N221" s="157"/>
      <c r="O221" s="157"/>
      <c r="P221" s="157"/>
      <c r="Q221" s="183">
        <f t="shared" si="45"/>
        <v>50526</v>
      </c>
      <c r="R221" s="160">
        <v>205</v>
      </c>
      <c r="S221" s="163">
        <f t="shared" si="42"/>
        <v>438102.4612067166</v>
      </c>
      <c r="T221" s="184">
        <f t="shared" si="36"/>
        <v>0</v>
      </c>
      <c r="U221" s="185">
        <f t="shared" si="38"/>
        <v>2808.3491102994785</v>
      </c>
      <c r="V221" s="185">
        <f t="shared" si="43"/>
        <v>2808.35</v>
      </c>
      <c r="W221" s="185">
        <f t="shared" si="37"/>
        <v>435294.11209641711</v>
      </c>
    </row>
    <row r="222" spans="1:23" x14ac:dyDescent="0.25">
      <c r="A222" s="94">
        <f t="shared" si="47"/>
        <v>50496</v>
      </c>
      <c r="B222" s="55">
        <v>204</v>
      </c>
      <c r="C222" s="83">
        <f t="shared" si="46"/>
        <v>1377005.1899999997</v>
      </c>
      <c r="D222" s="95">
        <f t="shared" si="39"/>
        <v>4475.2700000000004</v>
      </c>
      <c r="E222" s="95">
        <f t="shared" si="40"/>
        <v>6736.51</v>
      </c>
      <c r="F222" s="95">
        <f t="shared" si="41"/>
        <v>11211.78</v>
      </c>
      <c r="G222" s="95">
        <f t="shared" si="44"/>
        <v>1370268.6799999997</v>
      </c>
      <c r="J222" s="156"/>
      <c r="K222" s="139"/>
      <c r="L222" s="143"/>
      <c r="M222" s="157"/>
      <c r="N222" s="157"/>
      <c r="O222" s="157"/>
      <c r="P222" s="157"/>
      <c r="Q222" s="183">
        <f t="shared" si="45"/>
        <v>50557</v>
      </c>
      <c r="R222" s="160">
        <v>206</v>
      </c>
      <c r="S222" s="163">
        <f t="shared" si="42"/>
        <v>435294.11209641711</v>
      </c>
      <c r="T222" s="184">
        <f t="shared" si="36"/>
        <v>0</v>
      </c>
      <c r="U222" s="185">
        <f t="shared" si="38"/>
        <v>2808.3491102994785</v>
      </c>
      <c r="V222" s="185">
        <f t="shared" si="43"/>
        <v>2808.35</v>
      </c>
      <c r="W222" s="185">
        <f t="shared" si="37"/>
        <v>432485.76298611762</v>
      </c>
    </row>
    <row r="223" spans="1:23" x14ac:dyDescent="0.25">
      <c r="A223" s="94">
        <f t="shared" si="47"/>
        <v>50526</v>
      </c>
      <c r="B223" s="55">
        <v>205</v>
      </c>
      <c r="C223" s="83">
        <f t="shared" si="46"/>
        <v>1370268.6799999997</v>
      </c>
      <c r="D223" s="95">
        <f t="shared" si="39"/>
        <v>4453.37</v>
      </c>
      <c r="E223" s="95">
        <f t="shared" si="40"/>
        <v>6758.41</v>
      </c>
      <c r="F223" s="95">
        <f t="shared" si="41"/>
        <v>11211.78</v>
      </c>
      <c r="G223" s="95">
        <f t="shared" si="44"/>
        <v>1363510.2699999998</v>
      </c>
      <c r="J223" s="156"/>
      <c r="K223" s="139"/>
      <c r="L223" s="143"/>
      <c r="M223" s="157"/>
      <c r="N223" s="157"/>
      <c r="O223" s="157"/>
      <c r="P223" s="157"/>
      <c r="Q223" s="183">
        <f t="shared" si="45"/>
        <v>50587</v>
      </c>
      <c r="R223" s="160">
        <v>207</v>
      </c>
      <c r="S223" s="163">
        <f t="shared" si="42"/>
        <v>432485.76298611762</v>
      </c>
      <c r="T223" s="184">
        <f t="shared" si="36"/>
        <v>0</v>
      </c>
      <c r="U223" s="185">
        <f t="shared" si="38"/>
        <v>2808.3491102994785</v>
      </c>
      <c r="V223" s="185">
        <f t="shared" si="43"/>
        <v>2808.35</v>
      </c>
      <c r="W223" s="185">
        <f t="shared" si="37"/>
        <v>429677.41387581814</v>
      </c>
    </row>
    <row r="224" spans="1:23" x14ac:dyDescent="0.25">
      <c r="A224" s="94">
        <f t="shared" si="47"/>
        <v>50557</v>
      </c>
      <c r="B224" s="55">
        <v>206</v>
      </c>
      <c r="C224" s="83">
        <f t="shared" si="46"/>
        <v>1363510.2699999998</v>
      </c>
      <c r="D224" s="95">
        <f t="shared" si="39"/>
        <v>4431.41</v>
      </c>
      <c r="E224" s="95">
        <f t="shared" si="40"/>
        <v>6780.37</v>
      </c>
      <c r="F224" s="95">
        <f t="shared" si="41"/>
        <v>11211.78</v>
      </c>
      <c r="G224" s="95">
        <f t="shared" si="44"/>
        <v>1356729.8999999997</v>
      </c>
      <c r="J224" s="156"/>
      <c r="K224" s="139"/>
      <c r="L224" s="143"/>
      <c r="M224" s="157"/>
      <c r="N224" s="157"/>
      <c r="O224" s="157"/>
      <c r="P224" s="157"/>
      <c r="Q224" s="183">
        <f t="shared" si="45"/>
        <v>50618</v>
      </c>
      <c r="R224" s="160">
        <v>208</v>
      </c>
      <c r="S224" s="163">
        <f t="shared" si="42"/>
        <v>429677.41387581814</v>
      </c>
      <c r="T224" s="184">
        <f t="shared" si="36"/>
        <v>0</v>
      </c>
      <c r="U224" s="185">
        <f t="shared" si="38"/>
        <v>2808.3491102994785</v>
      </c>
      <c r="V224" s="185">
        <f t="shared" si="43"/>
        <v>2808.35</v>
      </c>
      <c r="W224" s="185">
        <f t="shared" si="37"/>
        <v>426869.06476551865</v>
      </c>
    </row>
    <row r="225" spans="1:23" x14ac:dyDescent="0.25">
      <c r="A225" s="94">
        <f t="shared" si="47"/>
        <v>50587</v>
      </c>
      <c r="B225" s="55">
        <v>207</v>
      </c>
      <c r="C225" s="83">
        <f t="shared" si="46"/>
        <v>1356729.8999999997</v>
      </c>
      <c r="D225" s="95">
        <f t="shared" si="39"/>
        <v>4409.37</v>
      </c>
      <c r="E225" s="95">
        <f t="shared" si="40"/>
        <v>6802.41</v>
      </c>
      <c r="F225" s="95">
        <f t="shared" si="41"/>
        <v>11211.78</v>
      </c>
      <c r="G225" s="95">
        <f t="shared" si="44"/>
        <v>1349927.4899999998</v>
      </c>
      <c r="J225" s="156"/>
      <c r="K225" s="139"/>
      <c r="L225" s="143"/>
      <c r="M225" s="157"/>
      <c r="N225" s="157"/>
      <c r="O225" s="157"/>
      <c r="P225" s="157"/>
      <c r="Q225" s="183">
        <f t="shared" si="45"/>
        <v>50649</v>
      </c>
      <c r="R225" s="160">
        <v>209</v>
      </c>
      <c r="S225" s="163">
        <f t="shared" si="42"/>
        <v>426869.06476551865</v>
      </c>
      <c r="T225" s="184">
        <f t="shared" si="36"/>
        <v>0</v>
      </c>
      <c r="U225" s="185">
        <f t="shared" si="38"/>
        <v>2808.3491102994785</v>
      </c>
      <c r="V225" s="185">
        <f t="shared" si="43"/>
        <v>2808.35</v>
      </c>
      <c r="W225" s="185">
        <f t="shared" si="37"/>
        <v>424060.71565521916</v>
      </c>
    </row>
    <row r="226" spans="1:23" x14ac:dyDescent="0.25">
      <c r="A226" s="94">
        <f t="shared" si="47"/>
        <v>50618</v>
      </c>
      <c r="B226" s="55">
        <v>208</v>
      </c>
      <c r="C226" s="83">
        <f t="shared" si="46"/>
        <v>1349927.4899999998</v>
      </c>
      <c r="D226" s="95">
        <f t="shared" si="39"/>
        <v>4387.26</v>
      </c>
      <c r="E226" s="95">
        <f t="shared" si="40"/>
        <v>6824.51</v>
      </c>
      <c r="F226" s="95">
        <f t="shared" si="41"/>
        <v>11211.78</v>
      </c>
      <c r="G226" s="95">
        <f t="shared" si="44"/>
        <v>1343102.9799999997</v>
      </c>
      <c r="J226" s="156"/>
      <c r="K226" s="139"/>
      <c r="L226" s="143"/>
      <c r="M226" s="157"/>
      <c r="N226" s="157"/>
      <c r="O226" s="157"/>
      <c r="P226" s="157"/>
      <c r="Q226" s="183">
        <f t="shared" si="45"/>
        <v>50679</v>
      </c>
      <c r="R226" s="160">
        <v>210</v>
      </c>
      <c r="S226" s="163">
        <f t="shared" si="42"/>
        <v>424060.71565521916</v>
      </c>
      <c r="T226" s="184">
        <f t="shared" si="36"/>
        <v>0</v>
      </c>
      <c r="U226" s="185">
        <f t="shared" si="38"/>
        <v>2808.3491102994785</v>
      </c>
      <c r="V226" s="185">
        <f t="shared" si="43"/>
        <v>2808.35</v>
      </c>
      <c r="W226" s="185">
        <f t="shared" si="37"/>
        <v>421252.36654491967</v>
      </c>
    </row>
    <row r="227" spans="1:23" x14ac:dyDescent="0.25">
      <c r="A227" s="94">
        <f t="shared" si="47"/>
        <v>50649</v>
      </c>
      <c r="B227" s="55">
        <v>209</v>
      </c>
      <c r="C227" s="83">
        <f t="shared" si="46"/>
        <v>1343102.9799999997</v>
      </c>
      <c r="D227" s="95">
        <f t="shared" si="39"/>
        <v>4365.08</v>
      </c>
      <c r="E227" s="95">
        <f t="shared" si="40"/>
        <v>6846.69</v>
      </c>
      <c r="F227" s="95">
        <f t="shared" si="41"/>
        <v>11211.78</v>
      </c>
      <c r="G227" s="95">
        <f t="shared" si="44"/>
        <v>1336256.2899999998</v>
      </c>
      <c r="J227" s="156"/>
      <c r="K227" s="139"/>
      <c r="L227" s="143"/>
      <c r="M227" s="157"/>
      <c r="N227" s="157"/>
      <c r="O227" s="157"/>
      <c r="P227" s="157"/>
      <c r="Q227" s="183">
        <f t="shared" si="45"/>
        <v>50710</v>
      </c>
      <c r="R227" s="160">
        <v>211</v>
      </c>
      <c r="S227" s="163">
        <f t="shared" si="42"/>
        <v>421252.36654491967</v>
      </c>
      <c r="T227" s="184">
        <f t="shared" si="36"/>
        <v>0</v>
      </c>
      <c r="U227" s="185">
        <f t="shared" si="38"/>
        <v>2808.3491102994785</v>
      </c>
      <c r="V227" s="185">
        <f t="shared" si="43"/>
        <v>2808.35</v>
      </c>
      <c r="W227" s="185">
        <f t="shared" si="37"/>
        <v>418444.01743462018</v>
      </c>
    </row>
    <row r="228" spans="1:23" x14ac:dyDescent="0.25">
      <c r="A228" s="94">
        <f t="shared" si="47"/>
        <v>50679</v>
      </c>
      <c r="B228" s="55">
        <v>210</v>
      </c>
      <c r="C228" s="83">
        <f t="shared" si="46"/>
        <v>1336256.2899999998</v>
      </c>
      <c r="D228" s="95">
        <f t="shared" si="39"/>
        <v>4342.83</v>
      </c>
      <c r="E228" s="95">
        <f t="shared" si="40"/>
        <v>6868.95</v>
      </c>
      <c r="F228" s="95">
        <f t="shared" si="41"/>
        <v>11211.78</v>
      </c>
      <c r="G228" s="95">
        <f t="shared" si="44"/>
        <v>1329387.3399999999</v>
      </c>
      <c r="J228" s="156"/>
      <c r="K228" s="139"/>
      <c r="L228" s="143"/>
      <c r="M228" s="157"/>
      <c r="N228" s="157"/>
      <c r="O228" s="157"/>
      <c r="P228" s="157"/>
      <c r="Q228" s="183">
        <f t="shared" si="45"/>
        <v>50740</v>
      </c>
      <c r="R228" s="160">
        <v>212</v>
      </c>
      <c r="S228" s="163">
        <f t="shared" si="42"/>
        <v>418444.01743462018</v>
      </c>
      <c r="T228" s="184">
        <f t="shared" si="36"/>
        <v>0</v>
      </c>
      <c r="U228" s="185">
        <f t="shared" si="38"/>
        <v>2808.3491102994785</v>
      </c>
      <c r="V228" s="185">
        <f t="shared" si="43"/>
        <v>2808.35</v>
      </c>
      <c r="W228" s="185">
        <f t="shared" si="37"/>
        <v>415635.66832432069</v>
      </c>
    </row>
    <row r="229" spans="1:23" x14ac:dyDescent="0.25">
      <c r="A229" s="94">
        <f t="shared" si="47"/>
        <v>50710</v>
      </c>
      <c r="B229" s="55">
        <v>211</v>
      </c>
      <c r="C229" s="83">
        <f t="shared" si="46"/>
        <v>1329387.3399999999</v>
      </c>
      <c r="D229" s="95">
        <f t="shared" si="39"/>
        <v>4320.51</v>
      </c>
      <c r="E229" s="95">
        <f t="shared" si="40"/>
        <v>6891.27</v>
      </c>
      <c r="F229" s="95">
        <f t="shared" si="41"/>
        <v>11211.78</v>
      </c>
      <c r="G229" s="95">
        <f t="shared" si="44"/>
        <v>1322496.0699999998</v>
      </c>
      <c r="J229" s="156"/>
      <c r="K229" s="139"/>
      <c r="L229" s="143"/>
      <c r="M229" s="157"/>
      <c r="N229" s="157"/>
      <c r="O229" s="157"/>
      <c r="P229" s="157"/>
      <c r="Q229" s="183">
        <f t="shared" si="45"/>
        <v>50771</v>
      </c>
      <c r="R229" s="160">
        <v>213</v>
      </c>
      <c r="S229" s="163">
        <f t="shared" si="42"/>
        <v>415635.66832432069</v>
      </c>
      <c r="T229" s="184">
        <f t="shared" si="36"/>
        <v>0</v>
      </c>
      <c r="U229" s="185">
        <f t="shared" si="38"/>
        <v>2808.3491102994785</v>
      </c>
      <c r="V229" s="185">
        <f t="shared" si="43"/>
        <v>2808.35</v>
      </c>
      <c r="W229" s="185">
        <f t="shared" si="37"/>
        <v>412827.3192140212</v>
      </c>
    </row>
    <row r="230" spans="1:23" x14ac:dyDescent="0.25">
      <c r="A230" s="94">
        <f t="shared" si="47"/>
        <v>50740</v>
      </c>
      <c r="B230" s="55">
        <v>212</v>
      </c>
      <c r="C230" s="83">
        <f t="shared" si="46"/>
        <v>1322496.0699999998</v>
      </c>
      <c r="D230" s="95">
        <f t="shared" si="39"/>
        <v>4298.1099999999997</v>
      </c>
      <c r="E230" s="95">
        <f t="shared" si="40"/>
        <v>6913.67</v>
      </c>
      <c r="F230" s="95">
        <f t="shared" si="41"/>
        <v>11211.78</v>
      </c>
      <c r="G230" s="95">
        <f t="shared" si="44"/>
        <v>1315582.3999999999</v>
      </c>
      <c r="J230" s="156"/>
      <c r="K230" s="139"/>
      <c r="L230" s="143"/>
      <c r="M230" s="157"/>
      <c r="N230" s="157"/>
      <c r="O230" s="157"/>
      <c r="P230" s="157"/>
      <c r="Q230" s="183">
        <f t="shared" si="45"/>
        <v>50802</v>
      </c>
      <c r="R230" s="160">
        <v>214</v>
      </c>
      <c r="S230" s="163">
        <f t="shared" si="42"/>
        <v>412827.3192140212</v>
      </c>
      <c r="T230" s="184">
        <f t="shared" si="36"/>
        <v>0</v>
      </c>
      <c r="U230" s="185">
        <f t="shared" si="38"/>
        <v>2808.3491102994785</v>
      </c>
      <c r="V230" s="185">
        <f t="shared" si="43"/>
        <v>2808.35</v>
      </c>
      <c r="W230" s="185">
        <f t="shared" si="37"/>
        <v>410018.97010372172</v>
      </c>
    </row>
    <row r="231" spans="1:23" x14ac:dyDescent="0.25">
      <c r="A231" s="94">
        <f t="shared" si="47"/>
        <v>50771</v>
      </c>
      <c r="B231" s="55">
        <v>213</v>
      </c>
      <c r="C231" s="83">
        <f t="shared" si="46"/>
        <v>1315582.3999999999</v>
      </c>
      <c r="D231" s="95">
        <f t="shared" si="39"/>
        <v>4275.6400000000003</v>
      </c>
      <c r="E231" s="95">
        <f t="shared" si="40"/>
        <v>6936.14</v>
      </c>
      <c r="F231" s="95">
        <f t="shared" si="41"/>
        <v>11211.78</v>
      </c>
      <c r="G231" s="95">
        <f t="shared" si="44"/>
        <v>1308646.26</v>
      </c>
      <c r="J231" s="156"/>
      <c r="K231" s="139"/>
      <c r="L231" s="143"/>
      <c r="M231" s="157"/>
      <c r="N231" s="157"/>
      <c r="O231" s="157"/>
      <c r="P231" s="157"/>
      <c r="Q231" s="183">
        <f t="shared" si="45"/>
        <v>50830</v>
      </c>
      <c r="R231" s="160">
        <v>215</v>
      </c>
      <c r="S231" s="163">
        <f t="shared" si="42"/>
        <v>410018.97010372172</v>
      </c>
      <c r="T231" s="184">
        <f t="shared" si="36"/>
        <v>0</v>
      </c>
      <c r="U231" s="185">
        <f t="shared" si="38"/>
        <v>2808.3491102994785</v>
      </c>
      <c r="V231" s="185">
        <f t="shared" si="43"/>
        <v>2808.35</v>
      </c>
      <c r="W231" s="185">
        <f t="shared" si="37"/>
        <v>407210.62099342223</v>
      </c>
    </row>
    <row r="232" spans="1:23" x14ac:dyDescent="0.25">
      <c r="A232" s="94">
        <f t="shared" si="47"/>
        <v>50802</v>
      </c>
      <c r="B232" s="55">
        <v>214</v>
      </c>
      <c r="C232" s="83">
        <f t="shared" si="46"/>
        <v>1308646.26</v>
      </c>
      <c r="D232" s="95">
        <f t="shared" si="39"/>
        <v>4253.1000000000004</v>
      </c>
      <c r="E232" s="95">
        <f t="shared" si="40"/>
        <v>6958.68</v>
      </c>
      <c r="F232" s="95">
        <f t="shared" si="41"/>
        <v>11211.78</v>
      </c>
      <c r="G232" s="95">
        <f t="shared" si="44"/>
        <v>1301687.58</v>
      </c>
      <c r="J232" s="156"/>
      <c r="K232" s="139"/>
      <c r="L232" s="143"/>
      <c r="M232" s="157"/>
      <c r="N232" s="157"/>
      <c r="O232" s="157"/>
      <c r="P232" s="157"/>
      <c r="Q232" s="183">
        <f t="shared" si="45"/>
        <v>50861</v>
      </c>
      <c r="R232" s="160">
        <v>216</v>
      </c>
      <c r="S232" s="163">
        <f t="shared" si="42"/>
        <v>407210.62099342223</v>
      </c>
      <c r="T232" s="184">
        <f t="shared" si="36"/>
        <v>0</v>
      </c>
      <c r="U232" s="185">
        <f t="shared" si="38"/>
        <v>2808.3491102994785</v>
      </c>
      <c r="V232" s="185">
        <f t="shared" si="43"/>
        <v>2808.35</v>
      </c>
      <c r="W232" s="185">
        <f t="shared" si="37"/>
        <v>404402.27188312274</v>
      </c>
    </row>
    <row r="233" spans="1:23" x14ac:dyDescent="0.25">
      <c r="A233" s="94">
        <f t="shared" si="47"/>
        <v>50830</v>
      </c>
      <c r="B233" s="55">
        <v>215</v>
      </c>
      <c r="C233" s="83">
        <f t="shared" si="46"/>
        <v>1301687.58</v>
      </c>
      <c r="D233" s="95">
        <f t="shared" si="39"/>
        <v>4230.4799999999996</v>
      </c>
      <c r="E233" s="95">
        <f t="shared" si="40"/>
        <v>6981.29</v>
      </c>
      <c r="F233" s="95">
        <f t="shared" si="41"/>
        <v>11211.78</v>
      </c>
      <c r="G233" s="95">
        <f t="shared" si="44"/>
        <v>1294706.29</v>
      </c>
      <c r="J233" s="156"/>
      <c r="K233" s="139"/>
      <c r="L233" s="143"/>
      <c r="M233" s="157"/>
      <c r="N233" s="157"/>
      <c r="O233" s="157"/>
      <c r="P233" s="157"/>
      <c r="Q233" s="183">
        <f t="shared" si="45"/>
        <v>50891</v>
      </c>
      <c r="R233" s="160">
        <v>217</v>
      </c>
      <c r="S233" s="163">
        <f t="shared" si="42"/>
        <v>404402.27188312274</v>
      </c>
      <c r="T233" s="184">
        <f t="shared" si="36"/>
        <v>0</v>
      </c>
      <c r="U233" s="185">
        <f t="shared" si="38"/>
        <v>2808.3491102994785</v>
      </c>
      <c r="V233" s="185">
        <f t="shared" si="43"/>
        <v>2808.35</v>
      </c>
      <c r="W233" s="185">
        <f t="shared" si="37"/>
        <v>401593.92277282325</v>
      </c>
    </row>
    <row r="234" spans="1:23" x14ac:dyDescent="0.25">
      <c r="A234" s="94">
        <f t="shared" si="47"/>
        <v>50861</v>
      </c>
      <c r="B234" s="55">
        <v>216</v>
      </c>
      <c r="C234" s="83">
        <f t="shared" si="46"/>
        <v>1294706.29</v>
      </c>
      <c r="D234" s="95">
        <f t="shared" si="39"/>
        <v>4207.8</v>
      </c>
      <c r="E234" s="95">
        <f t="shared" si="40"/>
        <v>7003.98</v>
      </c>
      <c r="F234" s="95">
        <f t="shared" si="41"/>
        <v>11211.78</v>
      </c>
      <c r="G234" s="95">
        <f t="shared" si="44"/>
        <v>1287702.31</v>
      </c>
      <c r="J234" s="156"/>
      <c r="K234" s="139"/>
      <c r="L234" s="143"/>
      <c r="M234" s="157"/>
      <c r="N234" s="157"/>
      <c r="O234" s="157"/>
      <c r="P234" s="157"/>
      <c r="Q234" s="183">
        <f t="shared" si="45"/>
        <v>50922</v>
      </c>
      <c r="R234" s="160">
        <v>218</v>
      </c>
      <c r="S234" s="163">
        <f t="shared" si="42"/>
        <v>401593.92277282325</v>
      </c>
      <c r="T234" s="184">
        <f t="shared" si="36"/>
        <v>0</v>
      </c>
      <c r="U234" s="185">
        <f t="shared" si="38"/>
        <v>2808.3491102994785</v>
      </c>
      <c r="V234" s="185">
        <f t="shared" si="43"/>
        <v>2808.35</v>
      </c>
      <c r="W234" s="185">
        <f t="shared" si="37"/>
        <v>398785.57366252376</v>
      </c>
    </row>
    <row r="235" spans="1:23" x14ac:dyDescent="0.25">
      <c r="A235" s="94">
        <f t="shared" si="47"/>
        <v>50891</v>
      </c>
      <c r="B235" s="55">
        <v>217</v>
      </c>
      <c r="C235" s="83">
        <f t="shared" si="46"/>
        <v>1287702.31</v>
      </c>
      <c r="D235" s="95">
        <f t="shared" si="39"/>
        <v>4185.03</v>
      </c>
      <c r="E235" s="95">
        <f t="shared" si="40"/>
        <v>7026.75</v>
      </c>
      <c r="F235" s="95">
        <f t="shared" si="41"/>
        <v>11211.78</v>
      </c>
      <c r="G235" s="95">
        <f t="shared" si="44"/>
        <v>1280675.56</v>
      </c>
      <c r="J235" s="156"/>
      <c r="K235" s="139"/>
      <c r="L235" s="143"/>
      <c r="M235" s="157"/>
      <c r="N235" s="157"/>
      <c r="O235" s="157"/>
      <c r="P235" s="157"/>
      <c r="Q235" s="183">
        <f t="shared" si="45"/>
        <v>50952</v>
      </c>
      <c r="R235" s="160">
        <v>219</v>
      </c>
      <c r="S235" s="163">
        <f t="shared" si="42"/>
        <v>398785.57366252376</v>
      </c>
      <c r="T235" s="184">
        <f t="shared" si="36"/>
        <v>0</v>
      </c>
      <c r="U235" s="185">
        <f t="shared" si="38"/>
        <v>2808.3491102994785</v>
      </c>
      <c r="V235" s="185">
        <f t="shared" si="43"/>
        <v>2808.35</v>
      </c>
      <c r="W235" s="185">
        <f t="shared" si="37"/>
        <v>395977.22455222427</v>
      </c>
    </row>
    <row r="236" spans="1:23" x14ac:dyDescent="0.25">
      <c r="A236" s="94">
        <f t="shared" si="47"/>
        <v>50922</v>
      </c>
      <c r="B236" s="55">
        <v>218</v>
      </c>
      <c r="C236" s="83">
        <f t="shared" si="46"/>
        <v>1280675.56</v>
      </c>
      <c r="D236" s="95">
        <f t="shared" si="39"/>
        <v>4162.2</v>
      </c>
      <c r="E236" s="95">
        <f t="shared" si="40"/>
        <v>7049.58</v>
      </c>
      <c r="F236" s="95">
        <f t="shared" si="41"/>
        <v>11211.78</v>
      </c>
      <c r="G236" s="95">
        <f t="shared" si="44"/>
        <v>1273625.98</v>
      </c>
      <c r="J236" s="156"/>
      <c r="K236" s="139"/>
      <c r="L236" s="143"/>
      <c r="M236" s="157"/>
      <c r="N236" s="157"/>
      <c r="O236" s="157"/>
      <c r="P236" s="157"/>
      <c r="Q236" s="183">
        <f t="shared" si="45"/>
        <v>50983</v>
      </c>
      <c r="R236" s="160">
        <v>220</v>
      </c>
      <c r="S236" s="163">
        <f t="shared" si="42"/>
        <v>395977.22455222427</v>
      </c>
      <c r="T236" s="184">
        <f t="shared" si="36"/>
        <v>0</v>
      </c>
      <c r="U236" s="185">
        <f t="shared" si="38"/>
        <v>2808.3491102994785</v>
      </c>
      <c r="V236" s="185">
        <f t="shared" si="43"/>
        <v>2808.35</v>
      </c>
      <c r="W236" s="185">
        <f t="shared" si="37"/>
        <v>393168.87544192479</v>
      </c>
    </row>
    <row r="237" spans="1:23" x14ac:dyDescent="0.25">
      <c r="A237" s="94">
        <f t="shared" si="47"/>
        <v>50952</v>
      </c>
      <c r="B237" s="55">
        <v>219</v>
      </c>
      <c r="C237" s="83">
        <f t="shared" si="46"/>
        <v>1273625.98</v>
      </c>
      <c r="D237" s="95">
        <f t="shared" si="39"/>
        <v>4139.28</v>
      </c>
      <c r="E237" s="95">
        <f t="shared" si="40"/>
        <v>7072.49</v>
      </c>
      <c r="F237" s="95">
        <f t="shared" si="41"/>
        <v>11211.78</v>
      </c>
      <c r="G237" s="95">
        <f t="shared" si="44"/>
        <v>1266553.49</v>
      </c>
      <c r="J237" s="156"/>
      <c r="K237" s="139"/>
      <c r="L237" s="143"/>
      <c r="M237" s="157"/>
      <c r="N237" s="157"/>
      <c r="O237" s="157"/>
      <c r="P237" s="157"/>
      <c r="Q237" s="183">
        <f t="shared" si="45"/>
        <v>51014</v>
      </c>
      <c r="R237" s="160">
        <v>221</v>
      </c>
      <c r="S237" s="163">
        <f t="shared" si="42"/>
        <v>393168.87544192479</v>
      </c>
      <c r="T237" s="184">
        <f t="shared" si="36"/>
        <v>0</v>
      </c>
      <c r="U237" s="185">
        <f t="shared" si="38"/>
        <v>2808.3491102994785</v>
      </c>
      <c r="V237" s="185">
        <f t="shared" si="43"/>
        <v>2808.35</v>
      </c>
      <c r="W237" s="185">
        <f t="shared" si="37"/>
        <v>390360.5263316253</v>
      </c>
    </row>
    <row r="238" spans="1:23" x14ac:dyDescent="0.25">
      <c r="A238" s="94">
        <f t="shared" si="47"/>
        <v>50983</v>
      </c>
      <c r="B238" s="55">
        <v>220</v>
      </c>
      <c r="C238" s="83">
        <f t="shared" si="46"/>
        <v>1266553.49</v>
      </c>
      <c r="D238" s="95">
        <f t="shared" si="39"/>
        <v>4116.3</v>
      </c>
      <c r="E238" s="95">
        <f t="shared" si="40"/>
        <v>7095.48</v>
      </c>
      <c r="F238" s="95">
        <f t="shared" si="41"/>
        <v>11211.78</v>
      </c>
      <c r="G238" s="95">
        <f t="shared" si="44"/>
        <v>1259458.01</v>
      </c>
      <c r="J238" s="156"/>
      <c r="K238" s="139"/>
      <c r="L238" s="143"/>
      <c r="M238" s="157"/>
      <c r="N238" s="157"/>
      <c r="O238" s="157"/>
      <c r="P238" s="157"/>
      <c r="Q238" s="183">
        <f t="shared" si="45"/>
        <v>51044</v>
      </c>
      <c r="R238" s="160">
        <v>222</v>
      </c>
      <c r="S238" s="163">
        <f t="shared" si="42"/>
        <v>390360.5263316253</v>
      </c>
      <c r="T238" s="184">
        <f t="shared" si="36"/>
        <v>0</v>
      </c>
      <c r="U238" s="185">
        <f t="shared" si="38"/>
        <v>2808.3491102994785</v>
      </c>
      <c r="V238" s="185">
        <f t="shared" si="43"/>
        <v>2808.35</v>
      </c>
      <c r="W238" s="185">
        <f t="shared" si="37"/>
        <v>387552.17722132581</v>
      </c>
    </row>
    <row r="239" spans="1:23" x14ac:dyDescent="0.25">
      <c r="A239" s="94">
        <f t="shared" si="47"/>
        <v>51014</v>
      </c>
      <c r="B239" s="55">
        <v>221</v>
      </c>
      <c r="C239" s="83">
        <f t="shared" si="46"/>
        <v>1259458.01</v>
      </c>
      <c r="D239" s="95">
        <f t="shared" si="39"/>
        <v>4093.24</v>
      </c>
      <c r="E239" s="95">
        <f t="shared" si="40"/>
        <v>7118.54</v>
      </c>
      <c r="F239" s="95">
        <f t="shared" si="41"/>
        <v>11211.78</v>
      </c>
      <c r="G239" s="95">
        <f t="shared" si="44"/>
        <v>1252339.47</v>
      </c>
      <c r="J239" s="156"/>
      <c r="K239" s="139"/>
      <c r="L239" s="143"/>
      <c r="M239" s="157"/>
      <c r="N239" s="157"/>
      <c r="O239" s="157"/>
      <c r="P239" s="157"/>
      <c r="Q239" s="183">
        <f t="shared" si="45"/>
        <v>51075</v>
      </c>
      <c r="R239" s="160">
        <v>223</v>
      </c>
      <c r="S239" s="163">
        <f t="shared" si="42"/>
        <v>387552.17722132581</v>
      </c>
      <c r="T239" s="184">
        <f t="shared" si="36"/>
        <v>0</v>
      </c>
      <c r="U239" s="185">
        <f t="shared" si="38"/>
        <v>2808.3491102994785</v>
      </c>
      <c r="V239" s="185">
        <f t="shared" si="43"/>
        <v>2808.35</v>
      </c>
      <c r="W239" s="185">
        <f t="shared" si="37"/>
        <v>384743.82811102632</v>
      </c>
    </row>
    <row r="240" spans="1:23" x14ac:dyDescent="0.25">
      <c r="A240" s="94">
        <f t="shared" si="47"/>
        <v>51044</v>
      </c>
      <c r="B240" s="55">
        <v>222</v>
      </c>
      <c r="C240" s="83">
        <f t="shared" si="46"/>
        <v>1252339.47</v>
      </c>
      <c r="D240" s="95">
        <f t="shared" si="39"/>
        <v>4070.1</v>
      </c>
      <c r="E240" s="95">
        <f t="shared" si="40"/>
        <v>7141.68</v>
      </c>
      <c r="F240" s="95">
        <f t="shared" si="41"/>
        <v>11211.78</v>
      </c>
      <c r="G240" s="95">
        <f t="shared" si="44"/>
        <v>1245197.79</v>
      </c>
      <c r="J240" s="156"/>
      <c r="K240" s="139"/>
      <c r="L240" s="143"/>
      <c r="M240" s="157"/>
      <c r="N240" s="157"/>
      <c r="O240" s="157"/>
      <c r="P240" s="157"/>
      <c r="Q240" s="183">
        <f t="shared" si="45"/>
        <v>51105</v>
      </c>
      <c r="R240" s="160">
        <v>224</v>
      </c>
      <c r="S240" s="163">
        <f t="shared" si="42"/>
        <v>384743.82811102632</v>
      </c>
      <c r="T240" s="184">
        <f t="shared" si="36"/>
        <v>0</v>
      </c>
      <c r="U240" s="185">
        <f t="shared" si="38"/>
        <v>2808.3491102994785</v>
      </c>
      <c r="V240" s="185">
        <f t="shared" si="43"/>
        <v>2808.35</v>
      </c>
      <c r="W240" s="185">
        <f t="shared" si="37"/>
        <v>381935.47900072683</v>
      </c>
    </row>
    <row r="241" spans="1:23" x14ac:dyDescent="0.25">
      <c r="A241" s="94">
        <f t="shared" si="47"/>
        <v>51075</v>
      </c>
      <c r="B241" s="55">
        <v>223</v>
      </c>
      <c r="C241" s="83">
        <f t="shared" si="46"/>
        <v>1245197.79</v>
      </c>
      <c r="D241" s="95">
        <f t="shared" si="39"/>
        <v>4046.89</v>
      </c>
      <c r="E241" s="95">
        <f t="shared" si="40"/>
        <v>7164.89</v>
      </c>
      <c r="F241" s="95">
        <f t="shared" si="41"/>
        <v>11211.78</v>
      </c>
      <c r="G241" s="95">
        <f t="shared" si="44"/>
        <v>1238032.9000000001</v>
      </c>
      <c r="J241" s="156"/>
      <c r="K241" s="139"/>
      <c r="L241" s="143"/>
      <c r="M241" s="157"/>
      <c r="N241" s="157"/>
      <c r="O241" s="157"/>
      <c r="P241" s="157"/>
      <c r="Q241" s="183">
        <f t="shared" si="45"/>
        <v>51136</v>
      </c>
      <c r="R241" s="160">
        <v>225</v>
      </c>
      <c r="S241" s="163">
        <f t="shared" si="42"/>
        <v>381935.47900072683</v>
      </c>
      <c r="T241" s="184">
        <f t="shared" si="36"/>
        <v>0</v>
      </c>
      <c r="U241" s="185">
        <f t="shared" si="38"/>
        <v>2808.3491102994785</v>
      </c>
      <c r="V241" s="185">
        <f t="shared" si="43"/>
        <v>2808.35</v>
      </c>
      <c r="W241" s="185">
        <f t="shared" si="37"/>
        <v>379127.12989042734</v>
      </c>
    </row>
    <row r="242" spans="1:23" x14ac:dyDescent="0.25">
      <c r="A242" s="94">
        <f t="shared" si="47"/>
        <v>51105</v>
      </c>
      <c r="B242" s="55">
        <v>224</v>
      </c>
      <c r="C242" s="83">
        <f t="shared" si="46"/>
        <v>1238032.9000000001</v>
      </c>
      <c r="D242" s="95">
        <f t="shared" si="39"/>
        <v>4023.61</v>
      </c>
      <c r="E242" s="95">
        <f t="shared" si="40"/>
        <v>7188.17</v>
      </c>
      <c r="F242" s="95">
        <f t="shared" si="41"/>
        <v>11211.78</v>
      </c>
      <c r="G242" s="95">
        <f t="shared" si="44"/>
        <v>1230844.7300000002</v>
      </c>
      <c r="J242" s="156"/>
      <c r="K242" s="139"/>
      <c r="L242" s="143"/>
      <c r="M242" s="157"/>
      <c r="N242" s="157"/>
      <c r="O242" s="157"/>
      <c r="P242" s="157"/>
      <c r="Q242" s="183">
        <f t="shared" si="45"/>
        <v>51167</v>
      </c>
      <c r="R242" s="160">
        <v>226</v>
      </c>
      <c r="S242" s="163">
        <f t="shared" si="42"/>
        <v>379127.12989042734</v>
      </c>
      <c r="T242" s="184">
        <f t="shared" si="36"/>
        <v>0</v>
      </c>
      <c r="U242" s="185">
        <f t="shared" si="38"/>
        <v>2808.3491102994785</v>
      </c>
      <c r="V242" s="185">
        <f t="shared" si="43"/>
        <v>2808.35</v>
      </c>
      <c r="W242" s="185">
        <f t="shared" si="37"/>
        <v>376318.78078012785</v>
      </c>
    </row>
    <row r="243" spans="1:23" x14ac:dyDescent="0.25">
      <c r="A243" s="94">
        <f t="shared" si="47"/>
        <v>51136</v>
      </c>
      <c r="B243" s="55">
        <v>225</v>
      </c>
      <c r="C243" s="83">
        <f t="shared" si="46"/>
        <v>1230844.7300000002</v>
      </c>
      <c r="D243" s="95">
        <f t="shared" si="39"/>
        <v>4000.25</v>
      </c>
      <c r="E243" s="95">
        <f t="shared" si="40"/>
        <v>7211.53</v>
      </c>
      <c r="F243" s="95">
        <f t="shared" si="41"/>
        <v>11211.78</v>
      </c>
      <c r="G243" s="95">
        <f t="shared" si="44"/>
        <v>1223633.2000000002</v>
      </c>
      <c r="J243" s="156"/>
      <c r="K243" s="139"/>
      <c r="L243" s="143"/>
      <c r="M243" s="157"/>
      <c r="N243" s="157"/>
      <c r="O243" s="157"/>
      <c r="P243" s="157"/>
      <c r="Q243" s="183">
        <f t="shared" si="45"/>
        <v>51196</v>
      </c>
      <c r="R243" s="160">
        <v>227</v>
      </c>
      <c r="S243" s="163">
        <f t="shared" si="42"/>
        <v>376318.78078012785</v>
      </c>
      <c r="T243" s="184">
        <f t="shared" si="36"/>
        <v>0</v>
      </c>
      <c r="U243" s="185">
        <f t="shared" si="38"/>
        <v>2808.3491102994785</v>
      </c>
      <c r="V243" s="185">
        <f t="shared" si="43"/>
        <v>2808.35</v>
      </c>
      <c r="W243" s="185">
        <f t="shared" si="37"/>
        <v>373510.43166982837</v>
      </c>
    </row>
    <row r="244" spans="1:23" x14ac:dyDescent="0.25">
      <c r="A244" s="94">
        <f t="shared" si="47"/>
        <v>51167</v>
      </c>
      <c r="B244" s="55">
        <v>226</v>
      </c>
      <c r="C244" s="83">
        <f t="shared" si="46"/>
        <v>1223633.2000000002</v>
      </c>
      <c r="D244" s="95">
        <f t="shared" si="39"/>
        <v>3976.81</v>
      </c>
      <c r="E244" s="95">
        <f t="shared" si="40"/>
        <v>7234.97</v>
      </c>
      <c r="F244" s="95">
        <f t="shared" si="41"/>
        <v>11211.78</v>
      </c>
      <c r="G244" s="95">
        <f t="shared" si="44"/>
        <v>1216398.2300000002</v>
      </c>
      <c r="J244" s="156"/>
      <c r="K244" s="139"/>
      <c r="L244" s="143"/>
      <c r="M244" s="157"/>
      <c r="N244" s="157"/>
      <c r="O244" s="157"/>
      <c r="P244" s="157"/>
      <c r="Q244" s="183">
        <f t="shared" si="45"/>
        <v>51227</v>
      </c>
      <c r="R244" s="160">
        <v>228</v>
      </c>
      <c r="S244" s="163">
        <f t="shared" si="42"/>
        <v>373510.43166982837</v>
      </c>
      <c r="T244" s="184">
        <f t="shared" si="36"/>
        <v>0</v>
      </c>
      <c r="U244" s="185">
        <f t="shared" si="38"/>
        <v>2808.3491102994785</v>
      </c>
      <c r="V244" s="185">
        <f t="shared" si="43"/>
        <v>2808.35</v>
      </c>
      <c r="W244" s="185">
        <f t="shared" si="37"/>
        <v>370702.08255952888</v>
      </c>
    </row>
    <row r="245" spans="1:23" x14ac:dyDescent="0.25">
      <c r="A245" s="94">
        <f t="shared" si="47"/>
        <v>51196</v>
      </c>
      <c r="B245" s="55">
        <v>227</v>
      </c>
      <c r="C245" s="83">
        <f t="shared" si="46"/>
        <v>1216398.2300000002</v>
      </c>
      <c r="D245" s="95">
        <f t="shared" si="39"/>
        <v>3953.29</v>
      </c>
      <c r="E245" s="95">
        <f t="shared" si="40"/>
        <v>7258.48</v>
      </c>
      <c r="F245" s="95">
        <f t="shared" si="41"/>
        <v>11211.78</v>
      </c>
      <c r="G245" s="95">
        <f t="shared" si="44"/>
        <v>1209139.7500000002</v>
      </c>
      <c r="J245" s="156"/>
      <c r="K245" s="139"/>
      <c r="L245" s="143"/>
      <c r="M245" s="157"/>
      <c r="N245" s="157"/>
      <c r="O245" s="157"/>
      <c r="P245" s="157"/>
      <c r="Q245" s="183">
        <f t="shared" si="45"/>
        <v>51257</v>
      </c>
      <c r="R245" s="160">
        <v>229</v>
      </c>
      <c r="S245" s="163">
        <f t="shared" si="42"/>
        <v>370702.08255952888</v>
      </c>
      <c r="T245" s="184">
        <f t="shared" si="36"/>
        <v>0</v>
      </c>
      <c r="U245" s="185">
        <f t="shared" si="38"/>
        <v>2808.3491102994785</v>
      </c>
      <c r="V245" s="185">
        <f t="shared" si="43"/>
        <v>2808.35</v>
      </c>
      <c r="W245" s="185">
        <f t="shared" si="37"/>
        <v>367893.73344922939</v>
      </c>
    </row>
    <row r="246" spans="1:23" x14ac:dyDescent="0.25">
      <c r="A246" s="94">
        <f t="shared" si="47"/>
        <v>51227</v>
      </c>
      <c r="B246" s="55">
        <v>228</v>
      </c>
      <c r="C246" s="83">
        <f t="shared" si="46"/>
        <v>1209139.7500000002</v>
      </c>
      <c r="D246" s="95">
        <f t="shared" si="39"/>
        <v>3929.7</v>
      </c>
      <c r="E246" s="95">
        <f t="shared" si="40"/>
        <v>7282.07</v>
      </c>
      <c r="F246" s="95">
        <f t="shared" si="41"/>
        <v>11211.78</v>
      </c>
      <c r="G246" s="95">
        <f t="shared" si="44"/>
        <v>1201857.6800000002</v>
      </c>
      <c r="J246" s="156"/>
      <c r="K246" s="139"/>
      <c r="L246" s="143"/>
      <c r="M246" s="157"/>
      <c r="N246" s="157"/>
      <c r="O246" s="157"/>
      <c r="P246" s="157"/>
      <c r="Q246" s="183">
        <f t="shared" si="45"/>
        <v>51288</v>
      </c>
      <c r="R246" s="160">
        <v>230</v>
      </c>
      <c r="S246" s="163">
        <f t="shared" si="42"/>
        <v>367893.73344922939</v>
      </c>
      <c r="T246" s="184">
        <f t="shared" si="36"/>
        <v>0</v>
      </c>
      <c r="U246" s="185">
        <f t="shared" si="38"/>
        <v>2808.3491102994785</v>
      </c>
      <c r="V246" s="185">
        <f t="shared" si="43"/>
        <v>2808.35</v>
      </c>
      <c r="W246" s="185">
        <f t="shared" si="37"/>
        <v>365085.3843389299</v>
      </c>
    </row>
    <row r="247" spans="1:23" x14ac:dyDescent="0.25">
      <c r="A247" s="94">
        <f t="shared" si="47"/>
        <v>51257</v>
      </c>
      <c r="B247" s="55">
        <v>229</v>
      </c>
      <c r="C247" s="83">
        <f t="shared" si="46"/>
        <v>1201857.6800000002</v>
      </c>
      <c r="D247" s="95">
        <f t="shared" si="39"/>
        <v>3906.04</v>
      </c>
      <c r="E247" s="95">
        <f t="shared" si="40"/>
        <v>7305.74</v>
      </c>
      <c r="F247" s="95">
        <f t="shared" si="41"/>
        <v>11211.78</v>
      </c>
      <c r="G247" s="95">
        <f t="shared" si="44"/>
        <v>1194551.9400000002</v>
      </c>
      <c r="J247" s="156"/>
      <c r="K247" s="139"/>
      <c r="L247" s="143"/>
      <c r="M247" s="157"/>
      <c r="N247" s="157"/>
      <c r="O247" s="157"/>
      <c r="P247" s="157"/>
      <c r="Q247" s="183">
        <f t="shared" si="45"/>
        <v>51318</v>
      </c>
      <c r="R247" s="160">
        <v>231</v>
      </c>
      <c r="S247" s="163">
        <f t="shared" si="42"/>
        <v>365085.3843389299</v>
      </c>
      <c r="T247" s="184">
        <f t="shared" si="36"/>
        <v>0</v>
      </c>
      <c r="U247" s="185">
        <f t="shared" si="38"/>
        <v>2808.3491102994785</v>
      </c>
      <c r="V247" s="185">
        <f t="shared" si="43"/>
        <v>2808.35</v>
      </c>
      <c r="W247" s="185">
        <f t="shared" si="37"/>
        <v>362277.03522863041</v>
      </c>
    </row>
    <row r="248" spans="1:23" x14ac:dyDescent="0.25">
      <c r="A248" s="94">
        <f t="shared" si="47"/>
        <v>51288</v>
      </c>
      <c r="B248" s="55">
        <v>230</v>
      </c>
      <c r="C248" s="83">
        <f t="shared" si="46"/>
        <v>1194551.9400000002</v>
      </c>
      <c r="D248" s="95">
        <f t="shared" si="39"/>
        <v>3882.29</v>
      </c>
      <c r="E248" s="95">
        <f t="shared" si="40"/>
        <v>7329.49</v>
      </c>
      <c r="F248" s="95">
        <f t="shared" si="41"/>
        <v>11211.78</v>
      </c>
      <c r="G248" s="95">
        <f t="shared" si="44"/>
        <v>1187222.4500000002</v>
      </c>
      <c r="J248" s="156"/>
      <c r="K248" s="139"/>
      <c r="L248" s="143"/>
      <c r="M248" s="157"/>
      <c r="N248" s="157"/>
      <c r="O248" s="157"/>
      <c r="P248" s="157"/>
      <c r="Q248" s="183">
        <f t="shared" si="45"/>
        <v>51349</v>
      </c>
      <c r="R248" s="160">
        <v>232</v>
      </c>
      <c r="S248" s="163">
        <f t="shared" si="42"/>
        <v>362277.03522863041</v>
      </c>
      <c r="T248" s="184">
        <f t="shared" si="36"/>
        <v>0</v>
      </c>
      <c r="U248" s="185">
        <f t="shared" si="38"/>
        <v>2808.3491102994785</v>
      </c>
      <c r="V248" s="185">
        <f t="shared" si="43"/>
        <v>2808.35</v>
      </c>
      <c r="W248" s="185">
        <f t="shared" si="37"/>
        <v>359468.68611833092</v>
      </c>
    </row>
    <row r="249" spans="1:23" x14ac:dyDescent="0.25">
      <c r="A249" s="94">
        <f t="shared" si="47"/>
        <v>51318</v>
      </c>
      <c r="B249" s="55">
        <v>231</v>
      </c>
      <c r="C249" s="83">
        <f t="shared" si="46"/>
        <v>1187222.4500000002</v>
      </c>
      <c r="D249" s="95">
        <f t="shared" si="39"/>
        <v>3858.47</v>
      </c>
      <c r="E249" s="95">
        <f t="shared" si="40"/>
        <v>7353.31</v>
      </c>
      <c r="F249" s="95">
        <f t="shared" si="41"/>
        <v>11211.78</v>
      </c>
      <c r="G249" s="95">
        <f t="shared" si="44"/>
        <v>1179869.1400000001</v>
      </c>
      <c r="J249" s="156"/>
      <c r="K249" s="139"/>
      <c r="L249" s="143"/>
      <c r="M249" s="157"/>
      <c r="N249" s="157"/>
      <c r="O249" s="157"/>
      <c r="P249" s="157"/>
      <c r="Q249" s="183">
        <f t="shared" si="45"/>
        <v>51380</v>
      </c>
      <c r="R249" s="160">
        <v>233</v>
      </c>
      <c r="S249" s="163">
        <f t="shared" si="42"/>
        <v>359468.68611833092</v>
      </c>
      <c r="T249" s="184">
        <f t="shared" si="36"/>
        <v>0</v>
      </c>
      <c r="U249" s="185">
        <f t="shared" si="38"/>
        <v>2808.3491102994785</v>
      </c>
      <c r="V249" s="185">
        <f t="shared" si="43"/>
        <v>2808.35</v>
      </c>
      <c r="W249" s="185">
        <f t="shared" si="37"/>
        <v>356660.33700803143</v>
      </c>
    </row>
    <row r="250" spans="1:23" x14ac:dyDescent="0.25">
      <c r="A250" s="94">
        <f t="shared" si="47"/>
        <v>51349</v>
      </c>
      <c r="B250" s="55">
        <v>232</v>
      </c>
      <c r="C250" s="83">
        <f t="shared" si="46"/>
        <v>1179869.1400000001</v>
      </c>
      <c r="D250" s="95">
        <f t="shared" si="39"/>
        <v>3834.57</v>
      </c>
      <c r="E250" s="95">
        <f t="shared" si="40"/>
        <v>7377.2</v>
      </c>
      <c r="F250" s="95">
        <f t="shared" si="41"/>
        <v>11211.78</v>
      </c>
      <c r="G250" s="95">
        <f t="shared" si="44"/>
        <v>1172491.9400000002</v>
      </c>
      <c r="J250" s="156"/>
      <c r="K250" s="139"/>
      <c r="L250" s="143"/>
      <c r="M250" s="157"/>
      <c r="N250" s="157"/>
      <c r="O250" s="157"/>
      <c r="P250" s="157"/>
      <c r="Q250" s="183">
        <f t="shared" si="45"/>
        <v>51410</v>
      </c>
      <c r="R250" s="160">
        <v>234</v>
      </c>
      <c r="S250" s="163">
        <f t="shared" si="42"/>
        <v>356660.33700803143</v>
      </c>
      <c r="T250" s="184">
        <f t="shared" si="36"/>
        <v>0</v>
      </c>
      <c r="U250" s="185">
        <f t="shared" si="38"/>
        <v>2808.3491102994785</v>
      </c>
      <c r="V250" s="185">
        <f t="shared" si="43"/>
        <v>2808.35</v>
      </c>
      <c r="W250" s="185">
        <f t="shared" si="37"/>
        <v>353851.98789773195</v>
      </c>
    </row>
    <row r="251" spans="1:23" x14ac:dyDescent="0.25">
      <c r="A251" s="94">
        <f t="shared" si="47"/>
        <v>51380</v>
      </c>
      <c r="B251" s="55">
        <v>233</v>
      </c>
      <c r="C251" s="83">
        <f t="shared" si="46"/>
        <v>1172491.9400000002</v>
      </c>
      <c r="D251" s="95">
        <f t="shared" si="39"/>
        <v>3810.6</v>
      </c>
      <c r="E251" s="95">
        <f t="shared" si="40"/>
        <v>7401.18</v>
      </c>
      <c r="F251" s="95">
        <f t="shared" si="41"/>
        <v>11211.78</v>
      </c>
      <c r="G251" s="95">
        <f t="shared" si="44"/>
        <v>1165090.7600000002</v>
      </c>
      <c r="J251" s="156"/>
      <c r="K251" s="139"/>
      <c r="L251" s="143"/>
      <c r="M251" s="157"/>
      <c r="N251" s="157"/>
      <c r="O251" s="157"/>
      <c r="P251" s="157"/>
      <c r="Q251" s="183">
        <f t="shared" si="45"/>
        <v>51441</v>
      </c>
      <c r="R251" s="160">
        <v>235</v>
      </c>
      <c r="S251" s="163">
        <f t="shared" si="42"/>
        <v>353851.98789773195</v>
      </c>
      <c r="T251" s="184">
        <f t="shared" si="36"/>
        <v>0</v>
      </c>
      <c r="U251" s="185">
        <f t="shared" si="38"/>
        <v>2808.3491102994785</v>
      </c>
      <c r="V251" s="185">
        <f t="shared" si="43"/>
        <v>2808.35</v>
      </c>
      <c r="W251" s="185">
        <f t="shared" si="37"/>
        <v>351043.63878743246</v>
      </c>
    </row>
    <row r="252" spans="1:23" x14ac:dyDescent="0.25">
      <c r="A252" s="94">
        <f t="shared" si="47"/>
        <v>51410</v>
      </c>
      <c r="B252" s="55">
        <v>234</v>
      </c>
      <c r="C252" s="83">
        <f t="shared" si="46"/>
        <v>1165090.7600000002</v>
      </c>
      <c r="D252" s="95">
        <f t="shared" si="39"/>
        <v>3786.55</v>
      </c>
      <c r="E252" s="95">
        <f t="shared" si="40"/>
        <v>7425.23</v>
      </c>
      <c r="F252" s="95">
        <f t="shared" si="41"/>
        <v>11211.78</v>
      </c>
      <c r="G252" s="95">
        <f t="shared" si="44"/>
        <v>1157665.5300000003</v>
      </c>
      <c r="J252" s="156"/>
      <c r="K252" s="139"/>
      <c r="L252" s="143"/>
      <c r="M252" s="157"/>
      <c r="N252" s="157"/>
      <c r="O252" s="157"/>
      <c r="P252" s="157"/>
      <c r="Q252" s="183">
        <f t="shared" si="45"/>
        <v>51471</v>
      </c>
      <c r="R252" s="160">
        <v>236</v>
      </c>
      <c r="S252" s="163">
        <f t="shared" si="42"/>
        <v>351043.63878743246</v>
      </c>
      <c r="T252" s="184">
        <f t="shared" si="36"/>
        <v>0</v>
      </c>
      <c r="U252" s="185">
        <f t="shared" si="38"/>
        <v>2808.3491102994785</v>
      </c>
      <c r="V252" s="185">
        <f t="shared" si="43"/>
        <v>2808.35</v>
      </c>
      <c r="W252" s="185">
        <f t="shared" si="37"/>
        <v>348235.28967713297</v>
      </c>
    </row>
    <row r="253" spans="1:23" x14ac:dyDescent="0.25">
      <c r="A253" s="94">
        <f t="shared" si="47"/>
        <v>51441</v>
      </c>
      <c r="B253" s="55">
        <v>235</v>
      </c>
      <c r="C253" s="83">
        <f t="shared" si="46"/>
        <v>1157665.5300000003</v>
      </c>
      <c r="D253" s="95">
        <f t="shared" si="39"/>
        <v>3762.41</v>
      </c>
      <c r="E253" s="95">
        <f t="shared" si="40"/>
        <v>7449.37</v>
      </c>
      <c r="F253" s="95">
        <f t="shared" si="41"/>
        <v>11211.78</v>
      </c>
      <c r="G253" s="95">
        <f t="shared" si="44"/>
        <v>1150216.1600000001</v>
      </c>
      <c r="J253" s="156"/>
      <c r="K253" s="139"/>
      <c r="L253" s="143"/>
      <c r="M253" s="157"/>
      <c r="N253" s="157"/>
      <c r="O253" s="157"/>
      <c r="P253" s="157"/>
      <c r="Q253" s="183">
        <f t="shared" si="45"/>
        <v>51502</v>
      </c>
      <c r="R253" s="160">
        <v>237</v>
      </c>
      <c r="S253" s="163">
        <f t="shared" si="42"/>
        <v>348235.28967713297</v>
      </c>
      <c r="T253" s="184">
        <f t="shared" si="36"/>
        <v>0</v>
      </c>
      <c r="U253" s="185">
        <f t="shared" si="38"/>
        <v>2808.3491102994785</v>
      </c>
      <c r="V253" s="185">
        <f t="shared" si="43"/>
        <v>2808.35</v>
      </c>
      <c r="W253" s="185">
        <f t="shared" si="37"/>
        <v>345426.94056683348</v>
      </c>
    </row>
    <row r="254" spans="1:23" x14ac:dyDescent="0.25">
      <c r="A254" s="94">
        <f t="shared" si="47"/>
        <v>51471</v>
      </c>
      <c r="B254" s="55">
        <v>236</v>
      </c>
      <c r="C254" s="83">
        <f t="shared" si="46"/>
        <v>1150216.1600000001</v>
      </c>
      <c r="D254" s="95">
        <f t="shared" si="39"/>
        <v>3738.2</v>
      </c>
      <c r="E254" s="95">
        <f t="shared" si="40"/>
        <v>7473.58</v>
      </c>
      <c r="F254" s="95">
        <f t="shared" si="41"/>
        <v>11211.78</v>
      </c>
      <c r="G254" s="95">
        <f t="shared" si="44"/>
        <v>1142742.58</v>
      </c>
      <c r="J254" s="156"/>
      <c r="K254" s="139"/>
      <c r="L254" s="143"/>
      <c r="M254" s="157"/>
      <c r="N254" s="157"/>
      <c r="O254" s="157"/>
      <c r="P254" s="157"/>
      <c r="Q254" s="183">
        <f t="shared" si="45"/>
        <v>51533</v>
      </c>
      <c r="R254" s="160">
        <v>238</v>
      </c>
      <c r="S254" s="163">
        <f t="shared" si="42"/>
        <v>345426.94056683348</v>
      </c>
      <c r="T254" s="184">
        <f t="shared" si="36"/>
        <v>0</v>
      </c>
      <c r="U254" s="185">
        <f t="shared" si="38"/>
        <v>2808.3491102994785</v>
      </c>
      <c r="V254" s="185">
        <f t="shared" si="43"/>
        <v>2808.35</v>
      </c>
      <c r="W254" s="185">
        <f t="shared" si="37"/>
        <v>342618.59145653399</v>
      </c>
    </row>
    <row r="255" spans="1:23" x14ac:dyDescent="0.25">
      <c r="A255" s="94">
        <f t="shared" si="47"/>
        <v>51502</v>
      </c>
      <c r="B255" s="55">
        <v>237</v>
      </c>
      <c r="C255" s="83">
        <f t="shared" si="46"/>
        <v>1142742.58</v>
      </c>
      <c r="D255" s="95">
        <f t="shared" si="39"/>
        <v>3713.91</v>
      </c>
      <c r="E255" s="95">
        <f t="shared" si="40"/>
        <v>7497.87</v>
      </c>
      <c r="F255" s="95">
        <f t="shared" si="41"/>
        <v>11211.78</v>
      </c>
      <c r="G255" s="95">
        <f t="shared" si="44"/>
        <v>1135244.71</v>
      </c>
      <c r="J255" s="156"/>
      <c r="K255" s="139"/>
      <c r="L255" s="143"/>
      <c r="M255" s="157"/>
      <c r="N255" s="157"/>
      <c r="O255" s="157"/>
      <c r="P255" s="157"/>
      <c r="Q255" s="183">
        <f t="shared" si="45"/>
        <v>51561</v>
      </c>
      <c r="R255" s="160">
        <v>239</v>
      </c>
      <c r="S255" s="163">
        <f t="shared" si="42"/>
        <v>342618.59145653399</v>
      </c>
      <c r="T255" s="184">
        <f t="shared" si="36"/>
        <v>0</v>
      </c>
      <c r="U255" s="185">
        <f t="shared" si="38"/>
        <v>2808.3491102994785</v>
      </c>
      <c r="V255" s="185">
        <f t="shared" si="43"/>
        <v>2808.35</v>
      </c>
      <c r="W255" s="185">
        <f t="shared" si="37"/>
        <v>339810.2423462345</v>
      </c>
    </row>
    <row r="256" spans="1:23" x14ac:dyDescent="0.25">
      <c r="A256" s="94">
        <f t="shared" si="47"/>
        <v>51533</v>
      </c>
      <c r="B256" s="55">
        <v>238</v>
      </c>
      <c r="C256" s="83">
        <f t="shared" si="46"/>
        <v>1135244.71</v>
      </c>
      <c r="D256" s="95">
        <f t="shared" si="39"/>
        <v>3689.55</v>
      </c>
      <c r="E256" s="95">
        <f t="shared" si="40"/>
        <v>7522.23</v>
      </c>
      <c r="F256" s="95">
        <f t="shared" si="41"/>
        <v>11211.78</v>
      </c>
      <c r="G256" s="95">
        <f t="shared" si="44"/>
        <v>1127722.48</v>
      </c>
      <c r="J256" s="156"/>
      <c r="K256" s="139"/>
      <c r="L256" s="143"/>
      <c r="M256" s="157"/>
      <c r="N256" s="157"/>
      <c r="O256" s="157"/>
      <c r="P256" s="157"/>
      <c r="Q256" s="183">
        <f t="shared" si="45"/>
        <v>51592</v>
      </c>
      <c r="R256" s="160">
        <v>240</v>
      </c>
      <c r="S256" s="163">
        <f t="shared" si="42"/>
        <v>339810.2423462345</v>
      </c>
      <c r="T256" s="184">
        <f t="shared" si="36"/>
        <v>0</v>
      </c>
      <c r="U256" s="185">
        <f t="shared" si="38"/>
        <v>2808.3491102994785</v>
      </c>
      <c r="V256" s="185">
        <f t="shared" si="43"/>
        <v>2808.35</v>
      </c>
      <c r="W256" s="185">
        <f t="shared" si="37"/>
        <v>337001.89323593501</v>
      </c>
    </row>
    <row r="257" spans="1:23" x14ac:dyDescent="0.25">
      <c r="A257" s="94">
        <f t="shared" si="47"/>
        <v>51561</v>
      </c>
      <c r="B257" s="55">
        <v>239</v>
      </c>
      <c r="C257" s="83">
        <f t="shared" si="46"/>
        <v>1127722.48</v>
      </c>
      <c r="D257" s="95">
        <f t="shared" si="39"/>
        <v>3665.1</v>
      </c>
      <c r="E257" s="95">
        <f t="shared" si="40"/>
        <v>7546.68</v>
      </c>
      <c r="F257" s="95">
        <f t="shared" si="41"/>
        <v>11211.78</v>
      </c>
      <c r="G257" s="95">
        <f t="shared" si="44"/>
        <v>1120175.8</v>
      </c>
      <c r="J257" s="156"/>
      <c r="K257" s="139"/>
      <c r="L257" s="143"/>
      <c r="M257" s="157"/>
      <c r="N257" s="157"/>
      <c r="O257" s="157"/>
      <c r="P257" s="157"/>
      <c r="Q257" s="183">
        <f t="shared" si="45"/>
        <v>51622</v>
      </c>
      <c r="R257" s="160">
        <v>241</v>
      </c>
      <c r="S257" s="163">
        <f t="shared" si="42"/>
        <v>337001.89323593501</v>
      </c>
      <c r="T257" s="184">
        <f t="shared" si="36"/>
        <v>0</v>
      </c>
      <c r="U257" s="185">
        <f t="shared" si="38"/>
        <v>2808.3491102994785</v>
      </c>
      <c r="V257" s="185">
        <f t="shared" si="43"/>
        <v>2808.35</v>
      </c>
      <c r="W257" s="185">
        <f t="shared" si="37"/>
        <v>334193.54412563553</v>
      </c>
    </row>
    <row r="258" spans="1:23" x14ac:dyDescent="0.25">
      <c r="A258" s="94">
        <f t="shared" si="47"/>
        <v>51592</v>
      </c>
      <c r="B258" s="55">
        <v>240</v>
      </c>
      <c r="C258" s="83">
        <f t="shared" si="46"/>
        <v>1120175.8</v>
      </c>
      <c r="D258" s="95">
        <f t="shared" si="39"/>
        <v>3640.57</v>
      </c>
      <c r="E258" s="95">
        <f t="shared" si="40"/>
        <v>7571.21</v>
      </c>
      <c r="F258" s="95">
        <f t="shared" si="41"/>
        <v>11211.78</v>
      </c>
      <c r="G258" s="95">
        <f t="shared" si="44"/>
        <v>1112604.5900000001</v>
      </c>
      <c r="J258" s="156"/>
      <c r="K258" s="139"/>
      <c r="L258" s="143"/>
      <c r="M258" s="157"/>
      <c r="N258" s="157"/>
      <c r="O258" s="157"/>
      <c r="P258" s="157"/>
      <c r="Q258" s="183">
        <f t="shared" si="45"/>
        <v>51653</v>
      </c>
      <c r="R258" s="160">
        <v>242</v>
      </c>
      <c r="S258" s="163">
        <f t="shared" si="42"/>
        <v>334193.54412563553</v>
      </c>
      <c r="T258" s="184">
        <f t="shared" si="36"/>
        <v>0</v>
      </c>
      <c r="U258" s="185">
        <f t="shared" si="38"/>
        <v>2808.3491102994785</v>
      </c>
      <c r="V258" s="185">
        <f t="shared" si="43"/>
        <v>2808.35</v>
      </c>
      <c r="W258" s="185">
        <f t="shared" si="37"/>
        <v>331385.19501533604</v>
      </c>
    </row>
    <row r="259" spans="1:23" x14ac:dyDescent="0.25">
      <c r="A259" s="94">
        <f t="shared" si="47"/>
        <v>51622</v>
      </c>
      <c r="B259" s="55">
        <v>241</v>
      </c>
      <c r="C259" s="83">
        <f t="shared" si="46"/>
        <v>1112604.5900000001</v>
      </c>
      <c r="D259" s="95">
        <f t="shared" si="39"/>
        <v>3615.96</v>
      </c>
      <c r="E259" s="95">
        <f t="shared" si="40"/>
        <v>7595.81</v>
      </c>
      <c r="F259" s="95">
        <f t="shared" si="41"/>
        <v>11211.78</v>
      </c>
      <c r="G259" s="95">
        <f t="shared" si="44"/>
        <v>1105008.78</v>
      </c>
      <c r="J259" s="156"/>
      <c r="K259" s="139"/>
      <c r="L259" s="143"/>
      <c r="M259" s="157"/>
      <c r="N259" s="157"/>
      <c r="O259" s="157"/>
      <c r="P259" s="157"/>
      <c r="Q259" s="183">
        <f t="shared" si="45"/>
        <v>51683</v>
      </c>
      <c r="R259" s="160">
        <v>243</v>
      </c>
      <c r="S259" s="163">
        <f t="shared" si="42"/>
        <v>331385.19501533604</v>
      </c>
      <c r="T259" s="184">
        <f t="shared" si="36"/>
        <v>0</v>
      </c>
      <c r="U259" s="185">
        <f t="shared" si="38"/>
        <v>2808.3491102994785</v>
      </c>
      <c r="V259" s="185">
        <f t="shared" si="43"/>
        <v>2808.35</v>
      </c>
      <c r="W259" s="185">
        <f t="shared" si="37"/>
        <v>328576.84590503655</v>
      </c>
    </row>
    <row r="260" spans="1:23" x14ac:dyDescent="0.25">
      <c r="A260" s="94">
        <f t="shared" si="47"/>
        <v>51653</v>
      </c>
      <c r="B260" s="55">
        <v>242</v>
      </c>
      <c r="C260" s="83">
        <f t="shared" si="46"/>
        <v>1105008.78</v>
      </c>
      <c r="D260" s="95">
        <f t="shared" si="39"/>
        <v>3591.28</v>
      </c>
      <c r="E260" s="95">
        <f t="shared" si="40"/>
        <v>7620.5</v>
      </c>
      <c r="F260" s="95">
        <f t="shared" si="41"/>
        <v>11211.78</v>
      </c>
      <c r="G260" s="95">
        <f t="shared" si="44"/>
        <v>1097388.28</v>
      </c>
      <c r="J260" s="156"/>
      <c r="K260" s="139"/>
      <c r="L260" s="143"/>
      <c r="M260" s="157"/>
      <c r="N260" s="157"/>
      <c r="O260" s="157"/>
      <c r="P260" s="157"/>
      <c r="Q260" s="183">
        <f t="shared" si="45"/>
        <v>51714</v>
      </c>
      <c r="R260" s="160">
        <v>244</v>
      </c>
      <c r="S260" s="163">
        <f t="shared" si="42"/>
        <v>328576.84590503655</v>
      </c>
      <c r="T260" s="184">
        <f t="shared" si="36"/>
        <v>0</v>
      </c>
      <c r="U260" s="185">
        <f t="shared" si="38"/>
        <v>2808.3491102994785</v>
      </c>
      <c r="V260" s="185">
        <f t="shared" si="43"/>
        <v>2808.35</v>
      </c>
      <c r="W260" s="185">
        <f t="shared" si="37"/>
        <v>325768.49679473706</v>
      </c>
    </row>
    <row r="261" spans="1:23" x14ac:dyDescent="0.25">
      <c r="A261" s="94">
        <f t="shared" si="47"/>
        <v>51683</v>
      </c>
      <c r="B261" s="55">
        <v>243</v>
      </c>
      <c r="C261" s="83">
        <f t="shared" si="46"/>
        <v>1097388.28</v>
      </c>
      <c r="D261" s="95">
        <f t="shared" si="39"/>
        <v>3566.51</v>
      </c>
      <c r="E261" s="95">
        <f t="shared" si="40"/>
        <v>7645.27</v>
      </c>
      <c r="F261" s="95">
        <f t="shared" si="41"/>
        <v>11211.78</v>
      </c>
      <c r="G261" s="95">
        <f t="shared" si="44"/>
        <v>1089743.01</v>
      </c>
      <c r="J261" s="156"/>
      <c r="K261" s="139"/>
      <c r="L261" s="143"/>
      <c r="M261" s="157"/>
      <c r="N261" s="157"/>
      <c r="O261" s="157"/>
      <c r="P261" s="157"/>
      <c r="Q261" s="183">
        <f t="shared" si="45"/>
        <v>51745</v>
      </c>
      <c r="R261" s="160">
        <v>245</v>
      </c>
      <c r="S261" s="163">
        <f t="shared" si="42"/>
        <v>325768.49679473706</v>
      </c>
      <c r="T261" s="184">
        <f t="shared" si="36"/>
        <v>0</v>
      </c>
      <c r="U261" s="185">
        <f t="shared" si="38"/>
        <v>2808.3491102994785</v>
      </c>
      <c r="V261" s="185">
        <f t="shared" si="43"/>
        <v>2808.35</v>
      </c>
      <c r="W261" s="185">
        <f t="shared" si="37"/>
        <v>322960.14768443757</v>
      </c>
    </row>
    <row r="262" spans="1:23" x14ac:dyDescent="0.25">
      <c r="A262" s="94">
        <f t="shared" si="47"/>
        <v>51714</v>
      </c>
      <c r="B262" s="55">
        <v>244</v>
      </c>
      <c r="C262" s="83">
        <f t="shared" si="46"/>
        <v>1089743.01</v>
      </c>
      <c r="D262" s="95">
        <f t="shared" si="39"/>
        <v>3541.66</v>
      </c>
      <c r="E262" s="95">
        <f t="shared" si="40"/>
        <v>7670.11</v>
      </c>
      <c r="F262" s="95">
        <f t="shared" si="41"/>
        <v>11211.78</v>
      </c>
      <c r="G262" s="95">
        <f t="shared" si="44"/>
        <v>1082072.8999999999</v>
      </c>
      <c r="J262" s="156"/>
      <c r="K262" s="139"/>
      <c r="L262" s="143"/>
      <c r="M262" s="157"/>
      <c r="N262" s="157"/>
      <c r="O262" s="157"/>
      <c r="P262" s="157"/>
      <c r="Q262" s="183">
        <f t="shared" si="45"/>
        <v>51775</v>
      </c>
      <c r="R262" s="160">
        <v>246</v>
      </c>
      <c r="S262" s="163">
        <f t="shared" si="42"/>
        <v>322960.14768443757</v>
      </c>
      <c r="T262" s="184">
        <f t="shared" si="36"/>
        <v>0</v>
      </c>
      <c r="U262" s="185">
        <f t="shared" si="38"/>
        <v>2808.3491102994785</v>
      </c>
      <c r="V262" s="185">
        <f t="shared" si="43"/>
        <v>2808.35</v>
      </c>
      <c r="W262" s="185">
        <f t="shared" si="37"/>
        <v>320151.79857413808</v>
      </c>
    </row>
    <row r="263" spans="1:23" x14ac:dyDescent="0.25">
      <c r="A263" s="94">
        <f t="shared" si="47"/>
        <v>51745</v>
      </c>
      <c r="B263" s="55">
        <v>245</v>
      </c>
      <c r="C263" s="83">
        <f t="shared" si="46"/>
        <v>1082072.8999999999</v>
      </c>
      <c r="D263" s="95">
        <f t="shared" si="39"/>
        <v>3516.74</v>
      </c>
      <c r="E263" s="95">
        <f t="shared" si="40"/>
        <v>7695.04</v>
      </c>
      <c r="F263" s="95">
        <f t="shared" si="41"/>
        <v>11211.78</v>
      </c>
      <c r="G263" s="95">
        <f t="shared" si="44"/>
        <v>1074377.8599999999</v>
      </c>
      <c r="J263" s="156"/>
      <c r="K263" s="139"/>
      <c r="L263" s="143"/>
      <c r="M263" s="157"/>
      <c r="N263" s="157"/>
      <c r="O263" s="157"/>
      <c r="P263" s="157"/>
      <c r="Q263" s="183">
        <f t="shared" si="45"/>
        <v>51806</v>
      </c>
      <c r="R263" s="160">
        <v>247</v>
      </c>
      <c r="S263" s="163">
        <f t="shared" si="42"/>
        <v>320151.79857413808</v>
      </c>
      <c r="T263" s="184">
        <f t="shared" si="36"/>
        <v>0</v>
      </c>
      <c r="U263" s="185">
        <f t="shared" si="38"/>
        <v>2808.3491102994785</v>
      </c>
      <c r="V263" s="185">
        <f t="shared" si="43"/>
        <v>2808.35</v>
      </c>
      <c r="W263" s="185">
        <f t="shared" si="37"/>
        <v>317343.44946383859</v>
      </c>
    </row>
    <row r="264" spans="1:23" x14ac:dyDescent="0.25">
      <c r="A264" s="94">
        <f t="shared" si="47"/>
        <v>51775</v>
      </c>
      <c r="B264" s="55">
        <v>246</v>
      </c>
      <c r="C264" s="83">
        <f t="shared" si="46"/>
        <v>1074377.8599999999</v>
      </c>
      <c r="D264" s="95">
        <f t="shared" si="39"/>
        <v>3491.73</v>
      </c>
      <c r="E264" s="95">
        <f t="shared" si="40"/>
        <v>7720.05</v>
      </c>
      <c r="F264" s="95">
        <f t="shared" si="41"/>
        <v>11211.78</v>
      </c>
      <c r="G264" s="95">
        <f t="shared" si="44"/>
        <v>1066657.8099999998</v>
      </c>
      <c r="J264" s="156"/>
      <c r="K264" s="139"/>
      <c r="L264" s="143"/>
      <c r="M264" s="157"/>
      <c r="N264" s="157"/>
      <c r="O264" s="157"/>
      <c r="P264" s="157"/>
      <c r="Q264" s="183">
        <f t="shared" si="45"/>
        <v>51836</v>
      </c>
      <c r="R264" s="160">
        <v>248</v>
      </c>
      <c r="S264" s="163">
        <f t="shared" si="42"/>
        <v>317343.44946383859</v>
      </c>
      <c r="T264" s="184">
        <f t="shared" si="36"/>
        <v>0</v>
      </c>
      <c r="U264" s="185">
        <f t="shared" si="38"/>
        <v>2808.3491102994785</v>
      </c>
      <c r="V264" s="185">
        <f t="shared" si="43"/>
        <v>2808.35</v>
      </c>
      <c r="W264" s="185">
        <f t="shared" si="37"/>
        <v>314535.10035353911</v>
      </c>
    </row>
    <row r="265" spans="1:23" x14ac:dyDescent="0.25">
      <c r="A265" s="94">
        <f t="shared" si="47"/>
        <v>51806</v>
      </c>
      <c r="B265" s="55">
        <v>247</v>
      </c>
      <c r="C265" s="83">
        <f t="shared" si="46"/>
        <v>1066657.8099999998</v>
      </c>
      <c r="D265" s="95">
        <f t="shared" si="39"/>
        <v>3466.64</v>
      </c>
      <c r="E265" s="95">
        <f t="shared" si="40"/>
        <v>7745.14</v>
      </c>
      <c r="F265" s="95">
        <f t="shared" si="41"/>
        <v>11211.78</v>
      </c>
      <c r="G265" s="95">
        <f t="shared" si="44"/>
        <v>1058912.67</v>
      </c>
      <c r="J265" s="156"/>
      <c r="K265" s="139"/>
      <c r="L265" s="143"/>
      <c r="M265" s="157"/>
      <c r="N265" s="157"/>
      <c r="O265" s="157"/>
      <c r="P265" s="157"/>
      <c r="Q265" s="183">
        <f t="shared" si="45"/>
        <v>51867</v>
      </c>
      <c r="R265" s="160">
        <v>249</v>
      </c>
      <c r="S265" s="163">
        <f t="shared" si="42"/>
        <v>314535.10035353911</v>
      </c>
      <c r="T265" s="184">
        <f t="shared" si="36"/>
        <v>0</v>
      </c>
      <c r="U265" s="185">
        <f t="shared" si="38"/>
        <v>2808.3491102994785</v>
      </c>
      <c r="V265" s="185">
        <f t="shared" si="43"/>
        <v>2808.35</v>
      </c>
      <c r="W265" s="185">
        <f t="shared" si="37"/>
        <v>311726.75124323962</v>
      </c>
    </row>
    <row r="266" spans="1:23" x14ac:dyDescent="0.25">
      <c r="A266" s="94">
        <f t="shared" si="47"/>
        <v>51836</v>
      </c>
      <c r="B266" s="55">
        <v>248</v>
      </c>
      <c r="C266" s="83">
        <f t="shared" si="46"/>
        <v>1058912.67</v>
      </c>
      <c r="D266" s="95">
        <f t="shared" si="39"/>
        <v>3441.47</v>
      </c>
      <c r="E266" s="95">
        <f t="shared" si="40"/>
        <v>7770.31</v>
      </c>
      <c r="F266" s="95">
        <f t="shared" si="41"/>
        <v>11211.78</v>
      </c>
      <c r="G266" s="95">
        <f t="shared" si="44"/>
        <v>1051142.3599999999</v>
      </c>
      <c r="J266" s="156"/>
      <c r="K266" s="139"/>
      <c r="L266" s="143"/>
      <c r="M266" s="157"/>
      <c r="N266" s="157"/>
      <c r="O266" s="157"/>
      <c r="P266" s="157"/>
      <c r="Q266" s="183">
        <f t="shared" si="45"/>
        <v>51898</v>
      </c>
      <c r="R266" s="160">
        <v>250</v>
      </c>
      <c r="S266" s="163">
        <f t="shared" si="42"/>
        <v>311726.75124323962</v>
      </c>
      <c r="T266" s="184">
        <f t="shared" si="36"/>
        <v>0</v>
      </c>
      <c r="U266" s="185">
        <f t="shared" si="38"/>
        <v>2808.3491102994785</v>
      </c>
      <c r="V266" s="185">
        <f t="shared" si="43"/>
        <v>2808.35</v>
      </c>
      <c r="W266" s="185">
        <f t="shared" si="37"/>
        <v>308918.40213294013</v>
      </c>
    </row>
    <row r="267" spans="1:23" x14ac:dyDescent="0.25">
      <c r="A267" s="94">
        <f t="shared" si="47"/>
        <v>51867</v>
      </c>
      <c r="B267" s="55">
        <v>249</v>
      </c>
      <c r="C267" s="83">
        <f t="shared" si="46"/>
        <v>1051142.3599999999</v>
      </c>
      <c r="D267" s="95">
        <f t="shared" si="39"/>
        <v>3416.21</v>
      </c>
      <c r="E267" s="95">
        <f t="shared" si="40"/>
        <v>7795.57</v>
      </c>
      <c r="F267" s="95">
        <f t="shared" si="41"/>
        <v>11211.78</v>
      </c>
      <c r="G267" s="95">
        <f t="shared" si="44"/>
        <v>1043346.7899999999</v>
      </c>
      <c r="J267" s="156"/>
      <c r="K267" s="139"/>
      <c r="L267" s="143"/>
      <c r="M267" s="157"/>
      <c r="N267" s="157"/>
      <c r="O267" s="157"/>
      <c r="P267" s="157"/>
      <c r="Q267" s="183">
        <f t="shared" si="45"/>
        <v>51926</v>
      </c>
      <c r="R267" s="160">
        <v>251</v>
      </c>
      <c r="S267" s="163">
        <f t="shared" si="42"/>
        <v>308918.40213294013</v>
      </c>
      <c r="T267" s="184">
        <f t="shared" si="36"/>
        <v>0</v>
      </c>
      <c r="U267" s="185">
        <f t="shared" si="38"/>
        <v>2808.3491102994785</v>
      </c>
      <c r="V267" s="185">
        <f t="shared" si="43"/>
        <v>2808.35</v>
      </c>
      <c r="W267" s="185">
        <f t="shared" si="37"/>
        <v>306110.05302264064</v>
      </c>
    </row>
    <row r="268" spans="1:23" x14ac:dyDescent="0.25">
      <c r="A268" s="94">
        <f t="shared" si="47"/>
        <v>51898</v>
      </c>
      <c r="B268" s="55">
        <v>250</v>
      </c>
      <c r="C268" s="83">
        <f t="shared" si="46"/>
        <v>1043346.7899999999</v>
      </c>
      <c r="D268" s="95">
        <f t="shared" si="39"/>
        <v>3390.88</v>
      </c>
      <c r="E268" s="95">
        <f t="shared" si="40"/>
        <v>7820.9</v>
      </c>
      <c r="F268" s="95">
        <f t="shared" si="41"/>
        <v>11211.78</v>
      </c>
      <c r="G268" s="95">
        <f t="shared" si="44"/>
        <v>1035525.8899999999</v>
      </c>
      <c r="J268" s="156"/>
      <c r="K268" s="139"/>
      <c r="L268" s="143"/>
      <c r="M268" s="157"/>
      <c r="N268" s="157"/>
      <c r="O268" s="157"/>
      <c r="P268" s="157"/>
      <c r="Q268" s="183">
        <f t="shared" si="45"/>
        <v>51957</v>
      </c>
      <c r="R268" s="160">
        <v>252</v>
      </c>
      <c r="S268" s="163">
        <f t="shared" si="42"/>
        <v>306110.05302264064</v>
      </c>
      <c r="T268" s="184">
        <f t="shared" si="36"/>
        <v>0</v>
      </c>
      <c r="U268" s="185">
        <f t="shared" si="38"/>
        <v>2808.3491102994785</v>
      </c>
      <c r="V268" s="185">
        <f t="shared" si="43"/>
        <v>2808.35</v>
      </c>
      <c r="W268" s="185">
        <f t="shared" si="37"/>
        <v>303301.70391234115</v>
      </c>
    </row>
    <row r="269" spans="1:23" x14ac:dyDescent="0.25">
      <c r="A269" s="94">
        <f t="shared" si="47"/>
        <v>51926</v>
      </c>
      <c r="B269" s="55">
        <v>251</v>
      </c>
      <c r="C269" s="83">
        <f t="shared" si="46"/>
        <v>1035525.8899999999</v>
      </c>
      <c r="D269" s="95">
        <f t="shared" si="39"/>
        <v>3365.46</v>
      </c>
      <c r="E269" s="95">
        <f t="shared" si="40"/>
        <v>7846.32</v>
      </c>
      <c r="F269" s="95">
        <f t="shared" si="41"/>
        <v>11211.78</v>
      </c>
      <c r="G269" s="95">
        <f t="shared" si="44"/>
        <v>1027679.57</v>
      </c>
      <c r="J269" s="156"/>
      <c r="K269" s="139"/>
      <c r="L269" s="143"/>
      <c r="M269" s="157"/>
      <c r="N269" s="157"/>
      <c r="O269" s="157"/>
      <c r="P269" s="157"/>
      <c r="Q269" s="183">
        <f t="shared" si="45"/>
        <v>51987</v>
      </c>
      <c r="R269" s="160">
        <v>253</v>
      </c>
      <c r="S269" s="163">
        <f t="shared" si="42"/>
        <v>303301.70391234115</v>
      </c>
      <c r="T269" s="184">
        <f t="shared" si="36"/>
        <v>0</v>
      </c>
      <c r="U269" s="185">
        <f t="shared" si="38"/>
        <v>2808.3491102994785</v>
      </c>
      <c r="V269" s="185">
        <f t="shared" si="43"/>
        <v>2808.35</v>
      </c>
      <c r="W269" s="185">
        <f t="shared" si="37"/>
        <v>300493.35480204166</v>
      </c>
    </row>
    <row r="270" spans="1:23" x14ac:dyDescent="0.25">
      <c r="A270" s="94">
        <f t="shared" si="47"/>
        <v>51957</v>
      </c>
      <c r="B270" s="55">
        <v>252</v>
      </c>
      <c r="C270" s="83">
        <f t="shared" si="46"/>
        <v>1027679.57</v>
      </c>
      <c r="D270" s="95">
        <f t="shared" si="39"/>
        <v>3339.96</v>
      </c>
      <c r="E270" s="95">
        <f t="shared" si="40"/>
        <v>7871.82</v>
      </c>
      <c r="F270" s="95">
        <f t="shared" si="41"/>
        <v>11211.78</v>
      </c>
      <c r="G270" s="95">
        <f t="shared" si="44"/>
        <v>1019807.75</v>
      </c>
      <c r="J270" s="156"/>
      <c r="K270" s="139"/>
      <c r="L270" s="143"/>
      <c r="M270" s="157"/>
      <c r="N270" s="157"/>
      <c r="O270" s="157"/>
      <c r="P270" s="157"/>
      <c r="Q270" s="183">
        <f t="shared" si="45"/>
        <v>52018</v>
      </c>
      <c r="R270" s="160">
        <v>254</v>
      </c>
      <c r="S270" s="163">
        <f t="shared" si="42"/>
        <v>300493.35480204166</v>
      </c>
      <c r="T270" s="184">
        <f t="shared" si="36"/>
        <v>0</v>
      </c>
      <c r="U270" s="185">
        <f t="shared" si="38"/>
        <v>2808.3491102994785</v>
      </c>
      <c r="V270" s="185">
        <f t="shared" si="43"/>
        <v>2808.35</v>
      </c>
      <c r="W270" s="185">
        <f t="shared" si="37"/>
        <v>297685.00569174218</v>
      </c>
    </row>
    <row r="271" spans="1:23" x14ac:dyDescent="0.25">
      <c r="A271" s="94">
        <f t="shared" si="47"/>
        <v>51987</v>
      </c>
      <c r="B271" s="55">
        <v>253</v>
      </c>
      <c r="C271" s="83">
        <f t="shared" si="46"/>
        <v>1019807.75</v>
      </c>
      <c r="D271" s="95">
        <f t="shared" si="39"/>
        <v>3314.38</v>
      </c>
      <c r="E271" s="95">
        <f t="shared" si="40"/>
        <v>7897.4</v>
      </c>
      <c r="F271" s="95">
        <f t="shared" si="41"/>
        <v>11211.78</v>
      </c>
      <c r="G271" s="95">
        <f t="shared" si="44"/>
        <v>1011910.35</v>
      </c>
      <c r="J271" s="156"/>
      <c r="K271" s="139"/>
      <c r="L271" s="143"/>
      <c r="M271" s="157"/>
      <c r="N271" s="157"/>
      <c r="O271" s="157"/>
      <c r="P271" s="157"/>
      <c r="Q271" s="183">
        <f t="shared" si="45"/>
        <v>52048</v>
      </c>
      <c r="R271" s="160">
        <v>255</v>
      </c>
      <c r="S271" s="163">
        <f t="shared" si="42"/>
        <v>297685.00569174218</v>
      </c>
      <c r="T271" s="184">
        <f t="shared" si="36"/>
        <v>0</v>
      </c>
      <c r="U271" s="185">
        <f t="shared" si="38"/>
        <v>2808.3491102994785</v>
      </c>
      <c r="V271" s="185">
        <f t="shared" si="43"/>
        <v>2808.35</v>
      </c>
      <c r="W271" s="185">
        <f t="shared" si="37"/>
        <v>294876.65658144269</v>
      </c>
    </row>
    <row r="272" spans="1:23" x14ac:dyDescent="0.25">
      <c r="A272" s="94">
        <f t="shared" si="47"/>
        <v>52018</v>
      </c>
      <c r="B272" s="55">
        <v>254</v>
      </c>
      <c r="C272" s="83">
        <f t="shared" si="46"/>
        <v>1011910.35</v>
      </c>
      <c r="D272" s="95">
        <f t="shared" si="39"/>
        <v>3288.71</v>
      </c>
      <c r="E272" s="95">
        <f t="shared" si="40"/>
        <v>7923.07</v>
      </c>
      <c r="F272" s="95">
        <f t="shared" si="41"/>
        <v>11211.78</v>
      </c>
      <c r="G272" s="95">
        <f t="shared" si="44"/>
        <v>1003987.28</v>
      </c>
      <c r="J272" s="156"/>
      <c r="K272" s="139"/>
      <c r="L272" s="143"/>
      <c r="M272" s="157"/>
      <c r="N272" s="157"/>
      <c r="O272" s="157"/>
      <c r="P272" s="157"/>
      <c r="Q272" s="183">
        <f t="shared" si="45"/>
        <v>52079</v>
      </c>
      <c r="R272" s="160">
        <v>256</v>
      </c>
      <c r="S272" s="163">
        <f t="shared" si="42"/>
        <v>294876.65658144269</v>
      </c>
      <c r="T272" s="184">
        <f t="shared" si="36"/>
        <v>0</v>
      </c>
      <c r="U272" s="185">
        <f t="shared" si="38"/>
        <v>2808.3491102994785</v>
      </c>
      <c r="V272" s="185">
        <f t="shared" si="43"/>
        <v>2808.35</v>
      </c>
      <c r="W272" s="185">
        <f t="shared" si="37"/>
        <v>292068.3074711432</v>
      </c>
    </row>
    <row r="273" spans="1:23" x14ac:dyDescent="0.25">
      <c r="A273" s="94">
        <f t="shared" si="47"/>
        <v>52048</v>
      </c>
      <c r="B273" s="55">
        <v>255</v>
      </c>
      <c r="C273" s="83">
        <f t="shared" si="46"/>
        <v>1003987.28</v>
      </c>
      <c r="D273" s="95">
        <f t="shared" si="39"/>
        <v>3262.96</v>
      </c>
      <c r="E273" s="95">
        <f t="shared" si="40"/>
        <v>7948.82</v>
      </c>
      <c r="F273" s="95">
        <f t="shared" si="41"/>
        <v>11211.78</v>
      </c>
      <c r="G273" s="95">
        <f t="shared" si="44"/>
        <v>996038.46000000008</v>
      </c>
      <c r="J273" s="156"/>
      <c r="K273" s="139"/>
      <c r="L273" s="143"/>
      <c r="M273" s="157"/>
      <c r="N273" s="157"/>
      <c r="O273" s="157"/>
      <c r="P273" s="157"/>
      <c r="Q273" s="183">
        <f t="shared" si="45"/>
        <v>52110</v>
      </c>
      <c r="R273" s="160">
        <v>257</v>
      </c>
      <c r="S273" s="163">
        <f t="shared" si="42"/>
        <v>292068.3074711432</v>
      </c>
      <c r="T273" s="184">
        <f t="shared" ref="T273:T336" si="48">ROUND(S273*$U$12/12,2)</f>
        <v>0</v>
      </c>
      <c r="U273" s="185">
        <f t="shared" si="38"/>
        <v>2808.3491102994785</v>
      </c>
      <c r="V273" s="185">
        <f t="shared" si="43"/>
        <v>2808.35</v>
      </c>
      <c r="W273" s="185">
        <f t="shared" ref="W273:W336" si="49">S273-U273</f>
        <v>289259.95836084371</v>
      </c>
    </row>
    <row r="274" spans="1:23" x14ac:dyDescent="0.25">
      <c r="A274" s="94">
        <f t="shared" si="47"/>
        <v>52079</v>
      </c>
      <c r="B274" s="55">
        <v>256</v>
      </c>
      <c r="C274" s="83">
        <f t="shared" si="46"/>
        <v>996038.46000000008</v>
      </c>
      <c r="D274" s="95">
        <f t="shared" si="39"/>
        <v>3237.13</v>
      </c>
      <c r="E274" s="95">
        <f t="shared" si="40"/>
        <v>7974.65</v>
      </c>
      <c r="F274" s="95">
        <f t="shared" si="41"/>
        <v>11211.78</v>
      </c>
      <c r="G274" s="95">
        <f t="shared" si="44"/>
        <v>988063.81</v>
      </c>
      <c r="J274" s="156"/>
      <c r="K274" s="139"/>
      <c r="L274" s="143"/>
      <c r="M274" s="157"/>
      <c r="N274" s="157"/>
      <c r="O274" s="157"/>
      <c r="P274" s="157"/>
      <c r="Q274" s="183">
        <f t="shared" si="45"/>
        <v>52140</v>
      </c>
      <c r="R274" s="160">
        <v>258</v>
      </c>
      <c r="S274" s="163">
        <f t="shared" si="42"/>
        <v>289259.95836084371</v>
      </c>
      <c r="T274" s="184">
        <f t="shared" si="48"/>
        <v>0</v>
      </c>
      <c r="U274" s="185">
        <f t="shared" ref="U274:U337" si="50">PPMT($U$13/12,R274,$U$8,-$U$11,$U$12,0)</f>
        <v>2808.3491102994785</v>
      </c>
      <c r="V274" s="185">
        <f t="shared" si="43"/>
        <v>2808.35</v>
      </c>
      <c r="W274" s="185">
        <f t="shared" si="49"/>
        <v>286451.60925054422</v>
      </c>
    </row>
    <row r="275" spans="1:23" x14ac:dyDescent="0.25">
      <c r="A275" s="94">
        <f t="shared" si="47"/>
        <v>52110</v>
      </c>
      <c r="B275" s="55">
        <v>257</v>
      </c>
      <c r="C275" s="83">
        <f t="shared" si="46"/>
        <v>988063.81</v>
      </c>
      <c r="D275" s="95">
        <f t="shared" ref="D275:D338" si="51">ROUND(IPMT($E$15/12,B275,$E$8,-$E$13,$E$14,0),2)</f>
        <v>3211.21</v>
      </c>
      <c r="E275" s="95">
        <f t="shared" ref="E275:E338" si="52">ROUND(PPMT($E$15/12,B275,$E$8,-$E$13,$E$14,0),2)</f>
        <v>8000.57</v>
      </c>
      <c r="F275" s="95">
        <f t="shared" ref="F275:F338" si="53">ROUND(PMT($E$15/12,$E$8,-$E$13,$E$14),2)</f>
        <v>11211.78</v>
      </c>
      <c r="G275" s="95">
        <f t="shared" si="44"/>
        <v>980063.24000000011</v>
      </c>
      <c r="J275" s="156"/>
      <c r="K275" s="139"/>
      <c r="L275" s="143"/>
      <c r="M275" s="157"/>
      <c r="N275" s="157"/>
      <c r="O275" s="157"/>
      <c r="P275" s="157"/>
      <c r="Q275" s="183">
        <f t="shared" si="45"/>
        <v>52171</v>
      </c>
      <c r="R275" s="160">
        <v>259</v>
      </c>
      <c r="S275" s="163">
        <f t="shared" ref="S275:S338" si="54">W274</f>
        <v>286451.60925054422</v>
      </c>
      <c r="T275" s="184">
        <f t="shared" si="48"/>
        <v>0</v>
      </c>
      <c r="U275" s="185">
        <f t="shared" si="50"/>
        <v>2808.3491102994785</v>
      </c>
      <c r="V275" s="185">
        <f t="shared" ref="V275:V338" si="55">V274</f>
        <v>2808.35</v>
      </c>
      <c r="W275" s="185">
        <f t="shared" si="49"/>
        <v>283643.26014024473</v>
      </c>
    </row>
    <row r="276" spans="1:23" x14ac:dyDescent="0.25">
      <c r="A276" s="94">
        <f t="shared" si="47"/>
        <v>52140</v>
      </c>
      <c r="B276" s="55">
        <v>258</v>
      </c>
      <c r="C276" s="83">
        <f t="shared" si="46"/>
        <v>980063.24000000011</v>
      </c>
      <c r="D276" s="95">
        <f t="shared" si="51"/>
        <v>3185.21</v>
      </c>
      <c r="E276" s="95">
        <f t="shared" si="52"/>
        <v>8026.57</v>
      </c>
      <c r="F276" s="95">
        <f t="shared" si="53"/>
        <v>11211.78</v>
      </c>
      <c r="G276" s="95">
        <f t="shared" ref="G276:G339" si="56">C276-E276</f>
        <v>972036.67000000016</v>
      </c>
      <c r="J276" s="156"/>
      <c r="K276" s="139"/>
      <c r="L276" s="143"/>
      <c r="M276" s="157"/>
      <c r="N276" s="157"/>
      <c r="O276" s="157"/>
      <c r="P276" s="157"/>
      <c r="Q276" s="183">
        <f t="shared" ref="Q276:Q339" si="57">EDATE(Q275,1)</f>
        <v>52201</v>
      </c>
      <c r="R276" s="160">
        <v>260</v>
      </c>
      <c r="S276" s="163">
        <f t="shared" si="54"/>
        <v>283643.26014024473</v>
      </c>
      <c r="T276" s="184">
        <f t="shared" si="48"/>
        <v>0</v>
      </c>
      <c r="U276" s="185">
        <f t="shared" si="50"/>
        <v>2808.3491102994785</v>
      </c>
      <c r="V276" s="185">
        <f t="shared" si="55"/>
        <v>2808.35</v>
      </c>
      <c r="W276" s="185">
        <f t="shared" si="49"/>
        <v>280834.91102994524</v>
      </c>
    </row>
    <row r="277" spans="1:23" x14ac:dyDescent="0.25">
      <c r="A277" s="94">
        <f t="shared" si="47"/>
        <v>52171</v>
      </c>
      <c r="B277" s="55">
        <v>259</v>
      </c>
      <c r="C277" s="83">
        <f t="shared" ref="C277:C340" si="58">G276</f>
        <v>972036.67000000016</v>
      </c>
      <c r="D277" s="95">
        <f t="shared" si="51"/>
        <v>3159.12</v>
      </c>
      <c r="E277" s="95">
        <f t="shared" si="52"/>
        <v>8052.66</v>
      </c>
      <c r="F277" s="95">
        <f t="shared" si="53"/>
        <v>11211.78</v>
      </c>
      <c r="G277" s="95">
        <f t="shared" si="56"/>
        <v>963984.01000000013</v>
      </c>
      <c r="J277" s="156"/>
      <c r="K277" s="139"/>
      <c r="L277" s="143"/>
      <c r="M277" s="157"/>
      <c r="N277" s="157"/>
      <c r="O277" s="157"/>
      <c r="P277" s="157"/>
      <c r="Q277" s="183">
        <f t="shared" si="57"/>
        <v>52232</v>
      </c>
      <c r="R277" s="160">
        <v>261</v>
      </c>
      <c r="S277" s="163">
        <f t="shared" si="54"/>
        <v>280834.91102994524</v>
      </c>
      <c r="T277" s="184">
        <f t="shared" si="48"/>
        <v>0</v>
      </c>
      <c r="U277" s="185">
        <f t="shared" si="50"/>
        <v>2808.3491102994785</v>
      </c>
      <c r="V277" s="185">
        <f t="shared" si="55"/>
        <v>2808.35</v>
      </c>
      <c r="W277" s="185">
        <f t="shared" si="49"/>
        <v>278026.56191964576</v>
      </c>
    </row>
    <row r="278" spans="1:23" x14ac:dyDescent="0.25">
      <c r="A278" s="94">
        <f t="shared" ref="A278:A341" si="59">EDATE(A277,1)</f>
        <v>52201</v>
      </c>
      <c r="B278" s="55">
        <v>260</v>
      </c>
      <c r="C278" s="83">
        <f t="shared" si="58"/>
        <v>963984.01000000013</v>
      </c>
      <c r="D278" s="95">
        <f t="shared" si="51"/>
        <v>3132.95</v>
      </c>
      <c r="E278" s="95">
        <f t="shared" si="52"/>
        <v>8078.83</v>
      </c>
      <c r="F278" s="95">
        <f t="shared" si="53"/>
        <v>11211.78</v>
      </c>
      <c r="G278" s="95">
        <f t="shared" si="56"/>
        <v>955905.18000000017</v>
      </c>
      <c r="J278" s="156"/>
      <c r="K278" s="139"/>
      <c r="L278" s="143"/>
      <c r="M278" s="157"/>
      <c r="N278" s="157"/>
      <c r="O278" s="157"/>
      <c r="P278" s="157"/>
      <c r="Q278" s="183">
        <f t="shared" si="57"/>
        <v>52263</v>
      </c>
      <c r="R278" s="160">
        <v>262</v>
      </c>
      <c r="S278" s="163">
        <f t="shared" si="54"/>
        <v>278026.56191964576</v>
      </c>
      <c r="T278" s="184">
        <f t="shared" si="48"/>
        <v>0</v>
      </c>
      <c r="U278" s="185">
        <f t="shared" si="50"/>
        <v>2808.3491102994785</v>
      </c>
      <c r="V278" s="185">
        <f t="shared" si="55"/>
        <v>2808.35</v>
      </c>
      <c r="W278" s="185">
        <f t="shared" si="49"/>
        <v>275218.21280934627</v>
      </c>
    </row>
    <row r="279" spans="1:23" x14ac:dyDescent="0.25">
      <c r="A279" s="94">
        <f t="shared" si="59"/>
        <v>52232</v>
      </c>
      <c r="B279" s="55">
        <v>261</v>
      </c>
      <c r="C279" s="83">
        <f t="shared" si="58"/>
        <v>955905.18000000017</v>
      </c>
      <c r="D279" s="95">
        <f t="shared" si="51"/>
        <v>3106.69</v>
      </c>
      <c r="E279" s="95">
        <f t="shared" si="52"/>
        <v>8105.09</v>
      </c>
      <c r="F279" s="95">
        <f t="shared" si="53"/>
        <v>11211.78</v>
      </c>
      <c r="G279" s="95">
        <f t="shared" si="56"/>
        <v>947800.0900000002</v>
      </c>
      <c r="J279" s="156"/>
      <c r="K279" s="139"/>
      <c r="L279" s="143"/>
      <c r="M279" s="157"/>
      <c r="N279" s="157"/>
      <c r="O279" s="157"/>
      <c r="P279" s="157"/>
      <c r="Q279" s="183">
        <f t="shared" si="57"/>
        <v>52291</v>
      </c>
      <c r="R279" s="160">
        <v>263</v>
      </c>
      <c r="S279" s="163">
        <f t="shared" si="54"/>
        <v>275218.21280934627</v>
      </c>
      <c r="T279" s="184">
        <f t="shared" si="48"/>
        <v>0</v>
      </c>
      <c r="U279" s="185">
        <f t="shared" si="50"/>
        <v>2808.3491102994785</v>
      </c>
      <c r="V279" s="185">
        <f t="shared" si="55"/>
        <v>2808.35</v>
      </c>
      <c r="W279" s="185">
        <f t="shared" si="49"/>
        <v>272409.86369904678</v>
      </c>
    </row>
    <row r="280" spans="1:23" x14ac:dyDescent="0.25">
      <c r="A280" s="94">
        <f t="shared" si="59"/>
        <v>52263</v>
      </c>
      <c r="B280" s="55">
        <v>262</v>
      </c>
      <c r="C280" s="83">
        <f t="shared" si="58"/>
        <v>947800.0900000002</v>
      </c>
      <c r="D280" s="95">
        <f t="shared" si="51"/>
        <v>3080.35</v>
      </c>
      <c r="E280" s="95">
        <f t="shared" si="52"/>
        <v>8131.43</v>
      </c>
      <c r="F280" s="95">
        <f t="shared" si="53"/>
        <v>11211.78</v>
      </c>
      <c r="G280" s="95">
        <f t="shared" si="56"/>
        <v>939668.66000000015</v>
      </c>
      <c r="J280" s="156"/>
      <c r="K280" s="139"/>
      <c r="L280" s="143"/>
      <c r="M280" s="157"/>
      <c r="N280" s="157"/>
      <c r="O280" s="157"/>
      <c r="P280" s="157"/>
      <c r="Q280" s="183">
        <f t="shared" si="57"/>
        <v>52322</v>
      </c>
      <c r="R280" s="160">
        <v>264</v>
      </c>
      <c r="S280" s="163">
        <f t="shared" si="54"/>
        <v>272409.86369904678</v>
      </c>
      <c r="T280" s="184">
        <f t="shared" si="48"/>
        <v>0</v>
      </c>
      <c r="U280" s="185">
        <f t="shared" si="50"/>
        <v>2808.3491102994785</v>
      </c>
      <c r="V280" s="185">
        <f t="shared" si="55"/>
        <v>2808.35</v>
      </c>
      <c r="W280" s="185">
        <f t="shared" si="49"/>
        <v>269601.51458874729</v>
      </c>
    </row>
    <row r="281" spans="1:23" x14ac:dyDescent="0.25">
      <c r="A281" s="94">
        <f t="shared" si="59"/>
        <v>52291</v>
      </c>
      <c r="B281" s="55">
        <v>263</v>
      </c>
      <c r="C281" s="83">
        <f t="shared" si="58"/>
        <v>939668.66000000015</v>
      </c>
      <c r="D281" s="95">
        <f t="shared" si="51"/>
        <v>3053.92</v>
      </c>
      <c r="E281" s="95">
        <f t="shared" si="52"/>
        <v>8157.86</v>
      </c>
      <c r="F281" s="95">
        <f t="shared" si="53"/>
        <v>11211.78</v>
      </c>
      <c r="G281" s="95">
        <f t="shared" si="56"/>
        <v>931510.80000000016</v>
      </c>
      <c r="J281" s="156"/>
      <c r="K281" s="139"/>
      <c r="L281" s="143"/>
      <c r="M281" s="157"/>
      <c r="N281" s="157"/>
      <c r="O281" s="157"/>
      <c r="P281" s="157"/>
      <c r="Q281" s="183">
        <f t="shared" si="57"/>
        <v>52352</v>
      </c>
      <c r="R281" s="160">
        <v>265</v>
      </c>
      <c r="S281" s="163">
        <f t="shared" si="54"/>
        <v>269601.51458874729</v>
      </c>
      <c r="T281" s="184">
        <f t="shared" si="48"/>
        <v>0</v>
      </c>
      <c r="U281" s="185">
        <f t="shared" si="50"/>
        <v>2808.3491102994785</v>
      </c>
      <c r="V281" s="185">
        <f t="shared" si="55"/>
        <v>2808.35</v>
      </c>
      <c r="W281" s="185">
        <f t="shared" si="49"/>
        <v>266793.1654784478</v>
      </c>
    </row>
    <row r="282" spans="1:23" x14ac:dyDescent="0.25">
      <c r="A282" s="94">
        <f t="shared" si="59"/>
        <v>52322</v>
      </c>
      <c r="B282" s="55">
        <v>264</v>
      </c>
      <c r="C282" s="83">
        <f t="shared" si="58"/>
        <v>931510.80000000016</v>
      </c>
      <c r="D282" s="95">
        <f t="shared" si="51"/>
        <v>3027.41</v>
      </c>
      <c r="E282" s="95">
        <f t="shared" si="52"/>
        <v>8184.37</v>
      </c>
      <c r="F282" s="95">
        <f t="shared" si="53"/>
        <v>11211.78</v>
      </c>
      <c r="G282" s="95">
        <f t="shared" si="56"/>
        <v>923326.43000000017</v>
      </c>
      <c r="J282" s="156"/>
      <c r="K282" s="139"/>
      <c r="L282" s="143"/>
      <c r="M282" s="157"/>
      <c r="N282" s="157"/>
      <c r="O282" s="157"/>
      <c r="P282" s="157"/>
      <c r="Q282" s="183">
        <f t="shared" si="57"/>
        <v>52383</v>
      </c>
      <c r="R282" s="160">
        <v>266</v>
      </c>
      <c r="S282" s="163">
        <f t="shared" si="54"/>
        <v>266793.1654784478</v>
      </c>
      <c r="T282" s="184">
        <f t="shared" si="48"/>
        <v>0</v>
      </c>
      <c r="U282" s="185">
        <f t="shared" si="50"/>
        <v>2808.3491102994785</v>
      </c>
      <c r="V282" s="185">
        <f t="shared" si="55"/>
        <v>2808.35</v>
      </c>
      <c r="W282" s="185">
        <f t="shared" si="49"/>
        <v>263984.81636814831</v>
      </c>
    </row>
    <row r="283" spans="1:23" x14ac:dyDescent="0.25">
      <c r="A283" s="94">
        <f t="shared" si="59"/>
        <v>52352</v>
      </c>
      <c r="B283" s="55">
        <v>265</v>
      </c>
      <c r="C283" s="83">
        <f t="shared" si="58"/>
        <v>923326.43000000017</v>
      </c>
      <c r="D283" s="95">
        <f t="shared" si="51"/>
        <v>3000.81</v>
      </c>
      <c r="E283" s="95">
        <f t="shared" si="52"/>
        <v>8210.9699999999993</v>
      </c>
      <c r="F283" s="95">
        <f t="shared" si="53"/>
        <v>11211.78</v>
      </c>
      <c r="G283" s="95">
        <f t="shared" si="56"/>
        <v>915115.4600000002</v>
      </c>
      <c r="J283" s="156"/>
      <c r="K283" s="139"/>
      <c r="L283" s="143"/>
      <c r="M283" s="157"/>
      <c r="N283" s="157"/>
      <c r="O283" s="157"/>
      <c r="P283" s="157"/>
      <c r="Q283" s="183">
        <f t="shared" si="57"/>
        <v>52413</v>
      </c>
      <c r="R283" s="160">
        <v>267</v>
      </c>
      <c r="S283" s="163">
        <f t="shared" si="54"/>
        <v>263984.81636814831</v>
      </c>
      <c r="T283" s="184">
        <f t="shared" si="48"/>
        <v>0</v>
      </c>
      <c r="U283" s="185">
        <f t="shared" si="50"/>
        <v>2808.3491102994785</v>
      </c>
      <c r="V283" s="185">
        <f t="shared" si="55"/>
        <v>2808.35</v>
      </c>
      <c r="W283" s="185">
        <f t="shared" si="49"/>
        <v>261176.46725784882</v>
      </c>
    </row>
    <row r="284" spans="1:23" x14ac:dyDescent="0.25">
      <c r="A284" s="94">
        <f t="shared" si="59"/>
        <v>52383</v>
      </c>
      <c r="B284" s="55">
        <v>266</v>
      </c>
      <c r="C284" s="83">
        <f t="shared" si="58"/>
        <v>915115.4600000002</v>
      </c>
      <c r="D284" s="95">
        <f t="shared" si="51"/>
        <v>2974.13</v>
      </c>
      <c r="E284" s="95">
        <f t="shared" si="52"/>
        <v>8237.65</v>
      </c>
      <c r="F284" s="95">
        <f t="shared" si="53"/>
        <v>11211.78</v>
      </c>
      <c r="G284" s="95">
        <f t="shared" si="56"/>
        <v>906877.81000000017</v>
      </c>
      <c r="J284" s="156"/>
      <c r="K284" s="139"/>
      <c r="L284" s="143"/>
      <c r="M284" s="157"/>
      <c r="N284" s="157"/>
      <c r="O284" s="157"/>
      <c r="P284" s="157"/>
      <c r="Q284" s="183">
        <f t="shared" si="57"/>
        <v>52444</v>
      </c>
      <c r="R284" s="160">
        <v>268</v>
      </c>
      <c r="S284" s="163">
        <f t="shared" si="54"/>
        <v>261176.46725784882</v>
      </c>
      <c r="T284" s="184">
        <f t="shared" si="48"/>
        <v>0</v>
      </c>
      <c r="U284" s="185">
        <f t="shared" si="50"/>
        <v>2808.3491102994785</v>
      </c>
      <c r="V284" s="185">
        <f t="shared" si="55"/>
        <v>2808.35</v>
      </c>
      <c r="W284" s="185">
        <f t="shared" si="49"/>
        <v>258368.11814754934</v>
      </c>
    </row>
    <row r="285" spans="1:23" x14ac:dyDescent="0.25">
      <c r="A285" s="94">
        <f t="shared" si="59"/>
        <v>52413</v>
      </c>
      <c r="B285" s="55">
        <v>267</v>
      </c>
      <c r="C285" s="83">
        <f t="shared" si="58"/>
        <v>906877.81000000017</v>
      </c>
      <c r="D285" s="95">
        <f t="shared" si="51"/>
        <v>2947.35</v>
      </c>
      <c r="E285" s="95">
        <f t="shared" si="52"/>
        <v>8264.43</v>
      </c>
      <c r="F285" s="95">
        <f t="shared" si="53"/>
        <v>11211.78</v>
      </c>
      <c r="G285" s="95">
        <f t="shared" si="56"/>
        <v>898613.38000000012</v>
      </c>
      <c r="J285" s="156"/>
      <c r="K285" s="139"/>
      <c r="L285" s="143"/>
      <c r="M285" s="157"/>
      <c r="N285" s="157"/>
      <c r="O285" s="157"/>
      <c r="P285" s="157"/>
      <c r="Q285" s="183">
        <f t="shared" si="57"/>
        <v>52475</v>
      </c>
      <c r="R285" s="160">
        <v>269</v>
      </c>
      <c r="S285" s="163">
        <f t="shared" si="54"/>
        <v>258368.11814754934</v>
      </c>
      <c r="T285" s="184">
        <f t="shared" si="48"/>
        <v>0</v>
      </c>
      <c r="U285" s="185">
        <f t="shared" si="50"/>
        <v>2808.3491102994785</v>
      </c>
      <c r="V285" s="185">
        <f t="shared" si="55"/>
        <v>2808.35</v>
      </c>
      <c r="W285" s="185">
        <f t="shared" si="49"/>
        <v>255559.76903724985</v>
      </c>
    </row>
    <row r="286" spans="1:23" x14ac:dyDescent="0.25">
      <c r="A286" s="94">
        <f t="shared" si="59"/>
        <v>52444</v>
      </c>
      <c r="B286" s="55">
        <v>268</v>
      </c>
      <c r="C286" s="83">
        <f t="shared" si="58"/>
        <v>898613.38000000012</v>
      </c>
      <c r="D286" s="95">
        <f t="shared" si="51"/>
        <v>2920.49</v>
      </c>
      <c r="E286" s="95">
        <f t="shared" si="52"/>
        <v>8291.2900000000009</v>
      </c>
      <c r="F286" s="95">
        <f t="shared" si="53"/>
        <v>11211.78</v>
      </c>
      <c r="G286" s="95">
        <f t="shared" si="56"/>
        <v>890322.09000000008</v>
      </c>
      <c r="J286" s="156"/>
      <c r="K286" s="139"/>
      <c r="L286" s="143"/>
      <c r="M286" s="157"/>
      <c r="N286" s="157"/>
      <c r="O286" s="157"/>
      <c r="P286" s="157"/>
      <c r="Q286" s="183">
        <f t="shared" si="57"/>
        <v>52505</v>
      </c>
      <c r="R286" s="160">
        <v>270</v>
      </c>
      <c r="S286" s="163">
        <f t="shared" si="54"/>
        <v>255559.76903724985</v>
      </c>
      <c r="T286" s="184">
        <f t="shared" si="48"/>
        <v>0</v>
      </c>
      <c r="U286" s="185">
        <f t="shared" si="50"/>
        <v>2808.3491102994785</v>
      </c>
      <c r="V286" s="185">
        <f t="shared" si="55"/>
        <v>2808.35</v>
      </c>
      <c r="W286" s="185">
        <f t="shared" si="49"/>
        <v>252751.41992695036</v>
      </c>
    </row>
    <row r="287" spans="1:23" x14ac:dyDescent="0.25">
      <c r="A287" s="94">
        <f t="shared" si="59"/>
        <v>52475</v>
      </c>
      <c r="B287" s="55">
        <v>269</v>
      </c>
      <c r="C287" s="83">
        <f t="shared" si="58"/>
        <v>890322.09000000008</v>
      </c>
      <c r="D287" s="95">
        <f t="shared" si="51"/>
        <v>2893.55</v>
      </c>
      <c r="E287" s="95">
        <f t="shared" si="52"/>
        <v>8318.23</v>
      </c>
      <c r="F287" s="95">
        <f t="shared" si="53"/>
        <v>11211.78</v>
      </c>
      <c r="G287" s="95">
        <f t="shared" si="56"/>
        <v>882003.8600000001</v>
      </c>
      <c r="J287" s="156"/>
      <c r="K287" s="139"/>
      <c r="L287" s="143"/>
      <c r="M287" s="157"/>
      <c r="N287" s="157"/>
      <c r="O287" s="157"/>
      <c r="P287" s="157"/>
      <c r="Q287" s="183">
        <f t="shared" si="57"/>
        <v>52536</v>
      </c>
      <c r="R287" s="160">
        <v>271</v>
      </c>
      <c r="S287" s="163">
        <f t="shared" si="54"/>
        <v>252751.41992695036</v>
      </c>
      <c r="T287" s="184">
        <f t="shared" si="48"/>
        <v>0</v>
      </c>
      <c r="U287" s="185">
        <f t="shared" si="50"/>
        <v>2808.3491102994785</v>
      </c>
      <c r="V287" s="185">
        <f t="shared" si="55"/>
        <v>2808.35</v>
      </c>
      <c r="W287" s="185">
        <f t="shared" si="49"/>
        <v>249943.07081665087</v>
      </c>
    </row>
    <row r="288" spans="1:23" x14ac:dyDescent="0.25">
      <c r="A288" s="94">
        <f t="shared" si="59"/>
        <v>52505</v>
      </c>
      <c r="B288" s="55">
        <v>270</v>
      </c>
      <c r="C288" s="83">
        <f t="shared" si="58"/>
        <v>882003.8600000001</v>
      </c>
      <c r="D288" s="95">
        <f t="shared" si="51"/>
        <v>2866.51</v>
      </c>
      <c r="E288" s="95">
        <f t="shared" si="52"/>
        <v>8345.27</v>
      </c>
      <c r="F288" s="95">
        <f t="shared" si="53"/>
        <v>11211.78</v>
      </c>
      <c r="G288" s="95">
        <f t="shared" si="56"/>
        <v>873658.59000000008</v>
      </c>
      <c r="J288" s="156"/>
      <c r="K288" s="139"/>
      <c r="L288" s="143"/>
      <c r="M288" s="157"/>
      <c r="N288" s="157"/>
      <c r="O288" s="157"/>
      <c r="P288" s="157"/>
      <c r="Q288" s="183">
        <f t="shared" si="57"/>
        <v>52566</v>
      </c>
      <c r="R288" s="160">
        <v>272</v>
      </c>
      <c r="S288" s="163">
        <f t="shared" si="54"/>
        <v>249943.07081665087</v>
      </c>
      <c r="T288" s="184">
        <f t="shared" si="48"/>
        <v>0</v>
      </c>
      <c r="U288" s="185">
        <f t="shared" si="50"/>
        <v>2808.3491102994785</v>
      </c>
      <c r="V288" s="185">
        <f t="shared" si="55"/>
        <v>2808.35</v>
      </c>
      <c r="W288" s="185">
        <f t="shared" si="49"/>
        <v>247134.72170635138</v>
      </c>
    </row>
    <row r="289" spans="1:23" x14ac:dyDescent="0.25">
      <c r="A289" s="94">
        <f t="shared" si="59"/>
        <v>52536</v>
      </c>
      <c r="B289" s="55">
        <v>271</v>
      </c>
      <c r="C289" s="83">
        <f t="shared" si="58"/>
        <v>873658.59000000008</v>
      </c>
      <c r="D289" s="95">
        <f t="shared" si="51"/>
        <v>2839.39</v>
      </c>
      <c r="E289" s="95">
        <f t="shared" si="52"/>
        <v>8372.39</v>
      </c>
      <c r="F289" s="95">
        <f t="shared" si="53"/>
        <v>11211.78</v>
      </c>
      <c r="G289" s="95">
        <f t="shared" si="56"/>
        <v>865286.20000000007</v>
      </c>
      <c r="J289" s="156"/>
      <c r="K289" s="139"/>
      <c r="L289" s="143"/>
      <c r="M289" s="157"/>
      <c r="N289" s="157"/>
      <c r="O289" s="157"/>
      <c r="P289" s="157"/>
      <c r="Q289" s="183">
        <f t="shared" si="57"/>
        <v>52597</v>
      </c>
      <c r="R289" s="160">
        <v>273</v>
      </c>
      <c r="S289" s="163">
        <f t="shared" si="54"/>
        <v>247134.72170635138</v>
      </c>
      <c r="T289" s="184">
        <f t="shared" si="48"/>
        <v>0</v>
      </c>
      <c r="U289" s="185">
        <f t="shared" si="50"/>
        <v>2808.3491102994785</v>
      </c>
      <c r="V289" s="185">
        <f t="shared" si="55"/>
        <v>2808.35</v>
      </c>
      <c r="W289" s="185">
        <f t="shared" si="49"/>
        <v>244326.37259605189</v>
      </c>
    </row>
    <row r="290" spans="1:23" x14ac:dyDescent="0.25">
      <c r="A290" s="94">
        <f t="shared" si="59"/>
        <v>52566</v>
      </c>
      <c r="B290" s="55">
        <v>272</v>
      </c>
      <c r="C290" s="83">
        <f t="shared" si="58"/>
        <v>865286.20000000007</v>
      </c>
      <c r="D290" s="95">
        <f t="shared" si="51"/>
        <v>2812.18</v>
      </c>
      <c r="E290" s="95">
        <f t="shared" si="52"/>
        <v>8399.6</v>
      </c>
      <c r="F290" s="95">
        <f t="shared" si="53"/>
        <v>11211.78</v>
      </c>
      <c r="G290" s="95">
        <f t="shared" si="56"/>
        <v>856886.60000000009</v>
      </c>
      <c r="J290" s="156"/>
      <c r="K290" s="139"/>
      <c r="L290" s="143"/>
      <c r="M290" s="157"/>
      <c r="N290" s="157"/>
      <c r="O290" s="157"/>
      <c r="P290" s="157"/>
      <c r="Q290" s="183">
        <f t="shared" si="57"/>
        <v>52628</v>
      </c>
      <c r="R290" s="160">
        <v>274</v>
      </c>
      <c r="S290" s="163">
        <f t="shared" si="54"/>
        <v>244326.37259605189</v>
      </c>
      <c r="T290" s="184">
        <f t="shared" si="48"/>
        <v>0</v>
      </c>
      <c r="U290" s="185">
        <f t="shared" si="50"/>
        <v>2808.3491102994785</v>
      </c>
      <c r="V290" s="185">
        <f t="shared" si="55"/>
        <v>2808.35</v>
      </c>
      <c r="W290" s="185">
        <f t="shared" si="49"/>
        <v>241518.0234857524</v>
      </c>
    </row>
    <row r="291" spans="1:23" x14ac:dyDescent="0.25">
      <c r="A291" s="94">
        <f t="shared" si="59"/>
        <v>52597</v>
      </c>
      <c r="B291" s="55">
        <v>273</v>
      </c>
      <c r="C291" s="83">
        <f t="shared" si="58"/>
        <v>856886.60000000009</v>
      </c>
      <c r="D291" s="95">
        <f t="shared" si="51"/>
        <v>2784.88</v>
      </c>
      <c r="E291" s="95">
        <f t="shared" si="52"/>
        <v>8426.9</v>
      </c>
      <c r="F291" s="95">
        <f t="shared" si="53"/>
        <v>11211.78</v>
      </c>
      <c r="G291" s="95">
        <f t="shared" si="56"/>
        <v>848459.70000000007</v>
      </c>
      <c r="J291" s="156"/>
      <c r="K291" s="139"/>
      <c r="L291" s="143"/>
      <c r="M291" s="157"/>
      <c r="N291" s="157"/>
      <c r="O291" s="157"/>
      <c r="P291" s="157"/>
      <c r="Q291" s="183">
        <f t="shared" si="57"/>
        <v>52657</v>
      </c>
      <c r="R291" s="160">
        <v>275</v>
      </c>
      <c r="S291" s="163">
        <f t="shared" si="54"/>
        <v>241518.0234857524</v>
      </c>
      <c r="T291" s="184">
        <f t="shared" si="48"/>
        <v>0</v>
      </c>
      <c r="U291" s="185">
        <f t="shared" si="50"/>
        <v>2808.3491102994785</v>
      </c>
      <c r="V291" s="185">
        <f t="shared" si="55"/>
        <v>2808.35</v>
      </c>
      <c r="W291" s="185">
        <f t="shared" si="49"/>
        <v>238709.67437545292</v>
      </c>
    </row>
    <row r="292" spans="1:23" x14ac:dyDescent="0.25">
      <c r="A292" s="94">
        <f t="shared" si="59"/>
        <v>52628</v>
      </c>
      <c r="B292" s="55">
        <v>274</v>
      </c>
      <c r="C292" s="83">
        <f t="shared" si="58"/>
        <v>848459.70000000007</v>
      </c>
      <c r="D292" s="95">
        <f t="shared" si="51"/>
        <v>2757.49</v>
      </c>
      <c r="E292" s="95">
        <f t="shared" si="52"/>
        <v>8454.2800000000007</v>
      </c>
      <c r="F292" s="95">
        <f t="shared" si="53"/>
        <v>11211.78</v>
      </c>
      <c r="G292" s="95">
        <f t="shared" si="56"/>
        <v>840005.42</v>
      </c>
      <c r="J292" s="156"/>
      <c r="K292" s="139"/>
      <c r="L292" s="143"/>
      <c r="M292" s="157"/>
      <c r="N292" s="157"/>
      <c r="O292" s="157"/>
      <c r="P292" s="157"/>
      <c r="Q292" s="183">
        <f t="shared" si="57"/>
        <v>52688</v>
      </c>
      <c r="R292" s="160">
        <v>276</v>
      </c>
      <c r="S292" s="163">
        <f t="shared" si="54"/>
        <v>238709.67437545292</v>
      </c>
      <c r="T292" s="184">
        <f t="shared" si="48"/>
        <v>0</v>
      </c>
      <c r="U292" s="185">
        <f t="shared" si="50"/>
        <v>2808.3491102994785</v>
      </c>
      <c r="V292" s="185">
        <f t="shared" si="55"/>
        <v>2808.35</v>
      </c>
      <c r="W292" s="185">
        <f t="shared" si="49"/>
        <v>235901.32526515343</v>
      </c>
    </row>
    <row r="293" spans="1:23" x14ac:dyDescent="0.25">
      <c r="A293" s="94">
        <f t="shared" si="59"/>
        <v>52657</v>
      </c>
      <c r="B293" s="55">
        <v>275</v>
      </c>
      <c r="C293" s="83">
        <f t="shared" si="58"/>
        <v>840005.42</v>
      </c>
      <c r="D293" s="95">
        <f t="shared" si="51"/>
        <v>2730.02</v>
      </c>
      <c r="E293" s="95">
        <f t="shared" si="52"/>
        <v>8481.76</v>
      </c>
      <c r="F293" s="95">
        <f t="shared" si="53"/>
        <v>11211.78</v>
      </c>
      <c r="G293" s="95">
        <f t="shared" si="56"/>
        <v>831523.66</v>
      </c>
      <c r="J293" s="156"/>
      <c r="K293" s="139"/>
      <c r="L293" s="143"/>
      <c r="M293" s="157"/>
      <c r="N293" s="157"/>
      <c r="O293" s="157"/>
      <c r="P293" s="157"/>
      <c r="Q293" s="183">
        <f t="shared" si="57"/>
        <v>52718</v>
      </c>
      <c r="R293" s="160">
        <v>277</v>
      </c>
      <c r="S293" s="163">
        <f t="shared" si="54"/>
        <v>235901.32526515343</v>
      </c>
      <c r="T293" s="184">
        <f t="shared" si="48"/>
        <v>0</v>
      </c>
      <c r="U293" s="185">
        <f t="shared" si="50"/>
        <v>2808.3491102994785</v>
      </c>
      <c r="V293" s="185">
        <f t="shared" si="55"/>
        <v>2808.35</v>
      </c>
      <c r="W293" s="185">
        <f t="shared" si="49"/>
        <v>233092.97615485394</v>
      </c>
    </row>
    <row r="294" spans="1:23" x14ac:dyDescent="0.25">
      <c r="A294" s="94">
        <f t="shared" si="59"/>
        <v>52688</v>
      </c>
      <c r="B294" s="55">
        <v>276</v>
      </c>
      <c r="C294" s="83">
        <f t="shared" si="58"/>
        <v>831523.66</v>
      </c>
      <c r="D294" s="95">
        <f t="shared" si="51"/>
        <v>2702.45</v>
      </c>
      <c r="E294" s="95">
        <f t="shared" si="52"/>
        <v>8509.33</v>
      </c>
      <c r="F294" s="95">
        <f t="shared" si="53"/>
        <v>11211.78</v>
      </c>
      <c r="G294" s="95">
        <f t="shared" si="56"/>
        <v>823014.33000000007</v>
      </c>
      <c r="J294" s="156"/>
      <c r="K294" s="139"/>
      <c r="L294" s="143"/>
      <c r="M294" s="157"/>
      <c r="N294" s="157"/>
      <c r="O294" s="157"/>
      <c r="P294" s="157"/>
      <c r="Q294" s="183">
        <f t="shared" si="57"/>
        <v>52749</v>
      </c>
      <c r="R294" s="160">
        <v>278</v>
      </c>
      <c r="S294" s="163">
        <f t="shared" si="54"/>
        <v>233092.97615485394</v>
      </c>
      <c r="T294" s="184">
        <f t="shared" si="48"/>
        <v>0</v>
      </c>
      <c r="U294" s="185">
        <f t="shared" si="50"/>
        <v>2808.3491102994785</v>
      </c>
      <c r="V294" s="185">
        <f t="shared" si="55"/>
        <v>2808.35</v>
      </c>
      <c r="W294" s="185">
        <f t="shared" si="49"/>
        <v>230284.62704455445</v>
      </c>
    </row>
    <row r="295" spans="1:23" x14ac:dyDescent="0.25">
      <c r="A295" s="94">
        <f t="shared" si="59"/>
        <v>52718</v>
      </c>
      <c r="B295" s="55">
        <v>277</v>
      </c>
      <c r="C295" s="83">
        <f t="shared" si="58"/>
        <v>823014.33000000007</v>
      </c>
      <c r="D295" s="95">
        <f t="shared" si="51"/>
        <v>2674.8</v>
      </c>
      <c r="E295" s="95">
        <f t="shared" si="52"/>
        <v>8536.98</v>
      </c>
      <c r="F295" s="95">
        <f t="shared" si="53"/>
        <v>11211.78</v>
      </c>
      <c r="G295" s="95">
        <f t="shared" si="56"/>
        <v>814477.35000000009</v>
      </c>
      <c r="J295" s="156"/>
      <c r="K295" s="139"/>
      <c r="L295" s="143"/>
      <c r="M295" s="157"/>
      <c r="N295" s="157"/>
      <c r="O295" s="157"/>
      <c r="P295" s="157"/>
      <c r="Q295" s="183">
        <f t="shared" si="57"/>
        <v>52779</v>
      </c>
      <c r="R295" s="160">
        <v>279</v>
      </c>
      <c r="S295" s="163">
        <f t="shared" si="54"/>
        <v>230284.62704455445</v>
      </c>
      <c r="T295" s="184">
        <f t="shared" si="48"/>
        <v>0</v>
      </c>
      <c r="U295" s="185">
        <f t="shared" si="50"/>
        <v>2808.3491102994785</v>
      </c>
      <c r="V295" s="185">
        <f t="shared" si="55"/>
        <v>2808.35</v>
      </c>
      <c r="W295" s="185">
        <f t="shared" si="49"/>
        <v>227476.27793425496</v>
      </c>
    </row>
    <row r="296" spans="1:23" x14ac:dyDescent="0.25">
      <c r="A296" s="94">
        <f t="shared" si="59"/>
        <v>52749</v>
      </c>
      <c r="B296" s="55">
        <v>278</v>
      </c>
      <c r="C296" s="83">
        <f t="shared" si="58"/>
        <v>814477.35000000009</v>
      </c>
      <c r="D296" s="95">
        <f t="shared" si="51"/>
        <v>2647.05</v>
      </c>
      <c r="E296" s="95">
        <f t="shared" si="52"/>
        <v>8564.73</v>
      </c>
      <c r="F296" s="95">
        <f t="shared" si="53"/>
        <v>11211.78</v>
      </c>
      <c r="G296" s="95">
        <f t="shared" si="56"/>
        <v>805912.62000000011</v>
      </c>
      <c r="J296" s="156"/>
      <c r="K296" s="139"/>
      <c r="L296" s="143"/>
      <c r="M296" s="157"/>
      <c r="N296" s="157"/>
      <c r="O296" s="157"/>
      <c r="P296" s="157"/>
      <c r="Q296" s="183">
        <f t="shared" si="57"/>
        <v>52810</v>
      </c>
      <c r="R296" s="160">
        <v>280</v>
      </c>
      <c r="S296" s="163">
        <f t="shared" si="54"/>
        <v>227476.27793425496</v>
      </c>
      <c r="T296" s="184">
        <f t="shared" si="48"/>
        <v>0</v>
      </c>
      <c r="U296" s="185">
        <f t="shared" si="50"/>
        <v>2808.3491102994785</v>
      </c>
      <c r="V296" s="185">
        <f t="shared" si="55"/>
        <v>2808.35</v>
      </c>
      <c r="W296" s="185">
        <f t="shared" si="49"/>
        <v>224667.92882395547</v>
      </c>
    </row>
    <row r="297" spans="1:23" x14ac:dyDescent="0.25">
      <c r="A297" s="94">
        <f t="shared" si="59"/>
        <v>52779</v>
      </c>
      <c r="B297" s="55">
        <v>279</v>
      </c>
      <c r="C297" s="83">
        <f t="shared" si="58"/>
        <v>805912.62000000011</v>
      </c>
      <c r="D297" s="95">
        <f t="shared" si="51"/>
        <v>2619.2199999999998</v>
      </c>
      <c r="E297" s="95">
        <f t="shared" si="52"/>
        <v>8592.56</v>
      </c>
      <c r="F297" s="95">
        <f t="shared" si="53"/>
        <v>11211.78</v>
      </c>
      <c r="G297" s="95">
        <f t="shared" si="56"/>
        <v>797320.06</v>
      </c>
      <c r="J297" s="156"/>
      <c r="K297" s="139"/>
      <c r="L297" s="143"/>
      <c r="M297" s="157"/>
      <c r="N297" s="157"/>
      <c r="O297" s="157"/>
      <c r="P297" s="157"/>
      <c r="Q297" s="183">
        <f t="shared" si="57"/>
        <v>52841</v>
      </c>
      <c r="R297" s="160">
        <v>281</v>
      </c>
      <c r="S297" s="163">
        <f t="shared" si="54"/>
        <v>224667.92882395547</v>
      </c>
      <c r="T297" s="184">
        <f t="shared" si="48"/>
        <v>0</v>
      </c>
      <c r="U297" s="185">
        <f t="shared" si="50"/>
        <v>2808.3491102994785</v>
      </c>
      <c r="V297" s="185">
        <f t="shared" si="55"/>
        <v>2808.35</v>
      </c>
      <c r="W297" s="185">
        <f t="shared" si="49"/>
        <v>221859.57971365598</v>
      </c>
    </row>
    <row r="298" spans="1:23" x14ac:dyDescent="0.25">
      <c r="A298" s="94">
        <f t="shared" si="59"/>
        <v>52810</v>
      </c>
      <c r="B298" s="55">
        <v>280</v>
      </c>
      <c r="C298" s="83">
        <f t="shared" si="58"/>
        <v>797320.06</v>
      </c>
      <c r="D298" s="95">
        <f t="shared" si="51"/>
        <v>2591.29</v>
      </c>
      <c r="E298" s="95">
        <f t="shared" si="52"/>
        <v>8620.49</v>
      </c>
      <c r="F298" s="95">
        <f t="shared" si="53"/>
        <v>11211.78</v>
      </c>
      <c r="G298" s="95">
        <f t="shared" si="56"/>
        <v>788699.57000000007</v>
      </c>
      <c r="J298" s="156"/>
      <c r="K298" s="139"/>
      <c r="L298" s="143"/>
      <c r="M298" s="157"/>
      <c r="N298" s="157"/>
      <c r="O298" s="157"/>
      <c r="P298" s="157"/>
      <c r="Q298" s="183">
        <f t="shared" si="57"/>
        <v>52871</v>
      </c>
      <c r="R298" s="160">
        <v>282</v>
      </c>
      <c r="S298" s="163">
        <f t="shared" si="54"/>
        <v>221859.57971365598</v>
      </c>
      <c r="T298" s="184">
        <f t="shared" si="48"/>
        <v>0</v>
      </c>
      <c r="U298" s="185">
        <f t="shared" si="50"/>
        <v>2808.3491102994785</v>
      </c>
      <c r="V298" s="185">
        <f t="shared" si="55"/>
        <v>2808.35</v>
      </c>
      <c r="W298" s="185">
        <f t="shared" si="49"/>
        <v>219051.2306033565</v>
      </c>
    </row>
    <row r="299" spans="1:23" x14ac:dyDescent="0.25">
      <c r="A299" s="94">
        <f t="shared" si="59"/>
        <v>52841</v>
      </c>
      <c r="B299" s="55">
        <v>281</v>
      </c>
      <c r="C299" s="83">
        <f t="shared" si="58"/>
        <v>788699.57000000007</v>
      </c>
      <c r="D299" s="95">
        <f t="shared" si="51"/>
        <v>2563.27</v>
      </c>
      <c r="E299" s="95">
        <f t="shared" si="52"/>
        <v>8648.51</v>
      </c>
      <c r="F299" s="95">
        <f t="shared" si="53"/>
        <v>11211.78</v>
      </c>
      <c r="G299" s="95">
        <f t="shared" si="56"/>
        <v>780051.06</v>
      </c>
      <c r="J299" s="156"/>
      <c r="K299" s="139"/>
      <c r="L299" s="143"/>
      <c r="M299" s="157"/>
      <c r="N299" s="157"/>
      <c r="O299" s="157"/>
      <c r="P299" s="157"/>
      <c r="Q299" s="183">
        <f t="shared" si="57"/>
        <v>52902</v>
      </c>
      <c r="R299" s="160">
        <v>283</v>
      </c>
      <c r="S299" s="163">
        <f t="shared" si="54"/>
        <v>219051.2306033565</v>
      </c>
      <c r="T299" s="184">
        <f t="shared" si="48"/>
        <v>0</v>
      </c>
      <c r="U299" s="185">
        <f t="shared" si="50"/>
        <v>2808.3491102994785</v>
      </c>
      <c r="V299" s="185">
        <f t="shared" si="55"/>
        <v>2808.35</v>
      </c>
      <c r="W299" s="185">
        <f t="shared" si="49"/>
        <v>216242.88149305701</v>
      </c>
    </row>
    <row r="300" spans="1:23" x14ac:dyDescent="0.25">
      <c r="A300" s="94">
        <f t="shared" si="59"/>
        <v>52871</v>
      </c>
      <c r="B300" s="55">
        <v>282</v>
      </c>
      <c r="C300" s="83">
        <f t="shared" si="58"/>
        <v>780051.06</v>
      </c>
      <c r="D300" s="95">
        <f t="shared" si="51"/>
        <v>2535.17</v>
      </c>
      <c r="E300" s="95">
        <f t="shared" si="52"/>
        <v>8676.61</v>
      </c>
      <c r="F300" s="95">
        <f t="shared" si="53"/>
        <v>11211.78</v>
      </c>
      <c r="G300" s="95">
        <f t="shared" si="56"/>
        <v>771374.45000000007</v>
      </c>
      <c r="J300" s="156"/>
      <c r="K300" s="139"/>
      <c r="L300" s="143"/>
      <c r="M300" s="157"/>
      <c r="N300" s="157"/>
      <c r="O300" s="157"/>
      <c r="P300" s="157"/>
      <c r="Q300" s="183">
        <f t="shared" si="57"/>
        <v>52932</v>
      </c>
      <c r="R300" s="160">
        <v>284</v>
      </c>
      <c r="S300" s="163">
        <f t="shared" si="54"/>
        <v>216242.88149305701</v>
      </c>
      <c r="T300" s="184">
        <f t="shared" si="48"/>
        <v>0</v>
      </c>
      <c r="U300" s="185">
        <f t="shared" si="50"/>
        <v>2808.3491102994785</v>
      </c>
      <c r="V300" s="185">
        <f t="shared" si="55"/>
        <v>2808.35</v>
      </c>
      <c r="W300" s="185">
        <f t="shared" si="49"/>
        <v>213434.53238275752</v>
      </c>
    </row>
    <row r="301" spans="1:23" x14ac:dyDescent="0.25">
      <c r="A301" s="94">
        <f t="shared" si="59"/>
        <v>52902</v>
      </c>
      <c r="B301" s="55">
        <v>283</v>
      </c>
      <c r="C301" s="83">
        <f t="shared" si="58"/>
        <v>771374.45000000007</v>
      </c>
      <c r="D301" s="95">
        <f t="shared" si="51"/>
        <v>2506.9699999999998</v>
      </c>
      <c r="E301" s="95">
        <f t="shared" si="52"/>
        <v>8704.81</v>
      </c>
      <c r="F301" s="95">
        <f t="shared" si="53"/>
        <v>11211.78</v>
      </c>
      <c r="G301" s="95">
        <f t="shared" si="56"/>
        <v>762669.64</v>
      </c>
      <c r="J301" s="156"/>
      <c r="K301" s="139"/>
      <c r="L301" s="143"/>
      <c r="M301" s="157"/>
      <c r="N301" s="157"/>
      <c r="O301" s="157"/>
      <c r="P301" s="157"/>
      <c r="Q301" s="183">
        <f t="shared" si="57"/>
        <v>52963</v>
      </c>
      <c r="R301" s="160">
        <v>285</v>
      </c>
      <c r="S301" s="163">
        <f t="shared" si="54"/>
        <v>213434.53238275752</v>
      </c>
      <c r="T301" s="184">
        <f t="shared" si="48"/>
        <v>0</v>
      </c>
      <c r="U301" s="185">
        <f t="shared" si="50"/>
        <v>2808.3491102994785</v>
      </c>
      <c r="V301" s="185">
        <f t="shared" si="55"/>
        <v>2808.35</v>
      </c>
      <c r="W301" s="185">
        <f t="shared" si="49"/>
        <v>210626.18327245803</v>
      </c>
    </row>
    <row r="302" spans="1:23" x14ac:dyDescent="0.25">
      <c r="A302" s="94">
        <f t="shared" si="59"/>
        <v>52932</v>
      </c>
      <c r="B302" s="55">
        <v>284</v>
      </c>
      <c r="C302" s="83">
        <f t="shared" si="58"/>
        <v>762669.64</v>
      </c>
      <c r="D302" s="95">
        <f t="shared" si="51"/>
        <v>2478.6799999999998</v>
      </c>
      <c r="E302" s="95">
        <f t="shared" si="52"/>
        <v>8733.1</v>
      </c>
      <c r="F302" s="95">
        <f t="shared" si="53"/>
        <v>11211.78</v>
      </c>
      <c r="G302" s="95">
        <f t="shared" si="56"/>
        <v>753936.54</v>
      </c>
      <c r="J302" s="156"/>
      <c r="K302" s="139"/>
      <c r="L302" s="143"/>
      <c r="M302" s="157"/>
      <c r="N302" s="157"/>
      <c r="O302" s="157"/>
      <c r="P302" s="157"/>
      <c r="Q302" s="183">
        <f t="shared" si="57"/>
        <v>52994</v>
      </c>
      <c r="R302" s="160">
        <v>286</v>
      </c>
      <c r="S302" s="163">
        <f t="shared" si="54"/>
        <v>210626.18327245803</v>
      </c>
      <c r="T302" s="184">
        <f t="shared" si="48"/>
        <v>0</v>
      </c>
      <c r="U302" s="185">
        <f t="shared" si="50"/>
        <v>2808.3491102994785</v>
      </c>
      <c r="V302" s="185">
        <f t="shared" si="55"/>
        <v>2808.35</v>
      </c>
      <c r="W302" s="185">
        <f t="shared" si="49"/>
        <v>207817.83416215854</v>
      </c>
    </row>
    <row r="303" spans="1:23" x14ac:dyDescent="0.25">
      <c r="A303" s="94">
        <f t="shared" si="59"/>
        <v>52963</v>
      </c>
      <c r="B303" s="55">
        <v>285</v>
      </c>
      <c r="C303" s="83">
        <f t="shared" si="58"/>
        <v>753936.54</v>
      </c>
      <c r="D303" s="95">
        <f t="shared" si="51"/>
        <v>2450.29</v>
      </c>
      <c r="E303" s="95">
        <f t="shared" si="52"/>
        <v>8761.49</v>
      </c>
      <c r="F303" s="95">
        <f t="shared" si="53"/>
        <v>11211.78</v>
      </c>
      <c r="G303" s="95">
        <f t="shared" si="56"/>
        <v>745175.05</v>
      </c>
      <c r="J303" s="156"/>
      <c r="K303" s="139"/>
      <c r="L303" s="143"/>
      <c r="M303" s="157"/>
      <c r="N303" s="157"/>
      <c r="O303" s="157"/>
      <c r="P303" s="157"/>
      <c r="Q303" s="183">
        <f t="shared" si="57"/>
        <v>53022</v>
      </c>
      <c r="R303" s="160">
        <v>287</v>
      </c>
      <c r="S303" s="163">
        <f t="shared" si="54"/>
        <v>207817.83416215854</v>
      </c>
      <c r="T303" s="184">
        <f t="shared" si="48"/>
        <v>0</v>
      </c>
      <c r="U303" s="185">
        <f t="shared" si="50"/>
        <v>2808.3491102994785</v>
      </c>
      <c r="V303" s="185">
        <f t="shared" si="55"/>
        <v>2808.35</v>
      </c>
      <c r="W303" s="185">
        <f t="shared" si="49"/>
        <v>205009.48505185905</v>
      </c>
    </row>
    <row r="304" spans="1:23" x14ac:dyDescent="0.25">
      <c r="A304" s="94">
        <f t="shared" si="59"/>
        <v>52994</v>
      </c>
      <c r="B304" s="55">
        <v>286</v>
      </c>
      <c r="C304" s="83">
        <f t="shared" si="58"/>
        <v>745175.05</v>
      </c>
      <c r="D304" s="95">
        <f t="shared" si="51"/>
        <v>2421.8200000000002</v>
      </c>
      <c r="E304" s="95">
        <f t="shared" si="52"/>
        <v>8789.9599999999991</v>
      </c>
      <c r="F304" s="95">
        <f t="shared" si="53"/>
        <v>11211.78</v>
      </c>
      <c r="G304" s="95">
        <f t="shared" si="56"/>
        <v>736385.09000000008</v>
      </c>
      <c r="J304" s="156"/>
      <c r="K304" s="139"/>
      <c r="L304" s="143"/>
      <c r="M304" s="157"/>
      <c r="N304" s="157"/>
      <c r="O304" s="157"/>
      <c r="P304" s="157"/>
      <c r="Q304" s="183">
        <f t="shared" si="57"/>
        <v>53053</v>
      </c>
      <c r="R304" s="160">
        <v>288</v>
      </c>
      <c r="S304" s="163">
        <f t="shared" si="54"/>
        <v>205009.48505185905</v>
      </c>
      <c r="T304" s="184">
        <f t="shared" si="48"/>
        <v>0</v>
      </c>
      <c r="U304" s="185">
        <f t="shared" si="50"/>
        <v>2808.3491102994785</v>
      </c>
      <c r="V304" s="185">
        <f t="shared" si="55"/>
        <v>2808.35</v>
      </c>
      <c r="W304" s="185">
        <f t="shared" si="49"/>
        <v>202201.13594155957</v>
      </c>
    </row>
    <row r="305" spans="1:23" x14ac:dyDescent="0.25">
      <c r="A305" s="94">
        <f t="shared" si="59"/>
        <v>53022</v>
      </c>
      <c r="B305" s="55">
        <v>287</v>
      </c>
      <c r="C305" s="83">
        <f t="shared" si="58"/>
        <v>736385.09000000008</v>
      </c>
      <c r="D305" s="95">
        <f t="shared" si="51"/>
        <v>2393.25</v>
      </c>
      <c r="E305" s="95">
        <f t="shared" si="52"/>
        <v>8818.5300000000007</v>
      </c>
      <c r="F305" s="95">
        <f t="shared" si="53"/>
        <v>11211.78</v>
      </c>
      <c r="G305" s="95">
        <f t="shared" si="56"/>
        <v>727566.56</v>
      </c>
      <c r="J305" s="156"/>
      <c r="K305" s="139"/>
      <c r="L305" s="143"/>
      <c r="M305" s="157"/>
      <c r="N305" s="157"/>
      <c r="O305" s="157"/>
      <c r="P305" s="157"/>
      <c r="Q305" s="183">
        <f t="shared" si="57"/>
        <v>53083</v>
      </c>
      <c r="R305" s="160">
        <v>289</v>
      </c>
      <c r="S305" s="163">
        <f t="shared" si="54"/>
        <v>202201.13594155957</v>
      </c>
      <c r="T305" s="184">
        <f t="shared" si="48"/>
        <v>0</v>
      </c>
      <c r="U305" s="185">
        <f t="shared" si="50"/>
        <v>2808.3491102994785</v>
      </c>
      <c r="V305" s="185">
        <f t="shared" si="55"/>
        <v>2808.35</v>
      </c>
      <c r="W305" s="185">
        <f t="shared" si="49"/>
        <v>199392.78683126008</v>
      </c>
    </row>
    <row r="306" spans="1:23" x14ac:dyDescent="0.25">
      <c r="A306" s="94">
        <f t="shared" si="59"/>
        <v>53053</v>
      </c>
      <c r="B306" s="55">
        <v>288</v>
      </c>
      <c r="C306" s="83">
        <f t="shared" si="58"/>
        <v>727566.56</v>
      </c>
      <c r="D306" s="95">
        <f t="shared" si="51"/>
        <v>2364.59</v>
      </c>
      <c r="E306" s="95">
        <f t="shared" si="52"/>
        <v>8847.19</v>
      </c>
      <c r="F306" s="95">
        <f t="shared" si="53"/>
        <v>11211.78</v>
      </c>
      <c r="G306" s="95">
        <f t="shared" si="56"/>
        <v>718719.37000000011</v>
      </c>
      <c r="J306" s="156"/>
      <c r="K306" s="139"/>
      <c r="L306" s="143"/>
      <c r="M306" s="157"/>
      <c r="N306" s="157"/>
      <c r="O306" s="157"/>
      <c r="P306" s="157"/>
      <c r="Q306" s="183">
        <f t="shared" si="57"/>
        <v>53114</v>
      </c>
      <c r="R306" s="160">
        <v>290</v>
      </c>
      <c r="S306" s="163">
        <f t="shared" si="54"/>
        <v>199392.78683126008</v>
      </c>
      <c r="T306" s="184">
        <f t="shared" si="48"/>
        <v>0</v>
      </c>
      <c r="U306" s="185">
        <f t="shared" si="50"/>
        <v>2808.3491102994785</v>
      </c>
      <c r="V306" s="185">
        <f t="shared" si="55"/>
        <v>2808.35</v>
      </c>
      <c r="W306" s="185">
        <f t="shared" si="49"/>
        <v>196584.43772096059</v>
      </c>
    </row>
    <row r="307" spans="1:23" x14ac:dyDescent="0.25">
      <c r="A307" s="94">
        <f t="shared" si="59"/>
        <v>53083</v>
      </c>
      <c r="B307" s="55">
        <v>289</v>
      </c>
      <c r="C307" s="83">
        <f t="shared" si="58"/>
        <v>718719.37000000011</v>
      </c>
      <c r="D307" s="95">
        <f t="shared" si="51"/>
        <v>2335.84</v>
      </c>
      <c r="E307" s="95">
        <f t="shared" si="52"/>
        <v>8875.94</v>
      </c>
      <c r="F307" s="95">
        <f t="shared" si="53"/>
        <v>11211.78</v>
      </c>
      <c r="G307" s="95">
        <f t="shared" si="56"/>
        <v>709843.43000000017</v>
      </c>
      <c r="J307" s="156"/>
      <c r="K307" s="139"/>
      <c r="L307" s="143"/>
      <c r="M307" s="157"/>
      <c r="N307" s="157"/>
      <c r="O307" s="157"/>
      <c r="P307" s="157"/>
      <c r="Q307" s="183">
        <f t="shared" si="57"/>
        <v>53144</v>
      </c>
      <c r="R307" s="160">
        <v>291</v>
      </c>
      <c r="S307" s="163">
        <f t="shared" si="54"/>
        <v>196584.43772096059</v>
      </c>
      <c r="T307" s="184">
        <f t="shared" si="48"/>
        <v>0</v>
      </c>
      <c r="U307" s="185">
        <f t="shared" si="50"/>
        <v>2808.3491102994785</v>
      </c>
      <c r="V307" s="185">
        <f t="shared" si="55"/>
        <v>2808.35</v>
      </c>
      <c r="W307" s="185">
        <f t="shared" si="49"/>
        <v>193776.0886106611</v>
      </c>
    </row>
    <row r="308" spans="1:23" x14ac:dyDescent="0.25">
      <c r="A308" s="94">
        <f t="shared" si="59"/>
        <v>53114</v>
      </c>
      <c r="B308" s="55">
        <v>290</v>
      </c>
      <c r="C308" s="83">
        <f t="shared" si="58"/>
        <v>709843.43000000017</v>
      </c>
      <c r="D308" s="95">
        <f t="shared" si="51"/>
        <v>2306.9899999999998</v>
      </c>
      <c r="E308" s="95">
        <f t="shared" si="52"/>
        <v>8904.7900000000009</v>
      </c>
      <c r="F308" s="95">
        <f t="shared" si="53"/>
        <v>11211.78</v>
      </c>
      <c r="G308" s="95">
        <f t="shared" si="56"/>
        <v>700938.64000000013</v>
      </c>
      <c r="J308" s="156"/>
      <c r="K308" s="139"/>
      <c r="L308" s="143"/>
      <c r="M308" s="157"/>
      <c r="N308" s="157"/>
      <c r="O308" s="157"/>
      <c r="P308" s="157"/>
      <c r="Q308" s="183">
        <f t="shared" si="57"/>
        <v>53175</v>
      </c>
      <c r="R308" s="160">
        <v>292</v>
      </c>
      <c r="S308" s="163">
        <f t="shared" si="54"/>
        <v>193776.0886106611</v>
      </c>
      <c r="T308" s="184">
        <f t="shared" si="48"/>
        <v>0</v>
      </c>
      <c r="U308" s="185">
        <f t="shared" si="50"/>
        <v>2808.3491102994785</v>
      </c>
      <c r="V308" s="185">
        <f t="shared" si="55"/>
        <v>2808.35</v>
      </c>
      <c r="W308" s="185">
        <f t="shared" si="49"/>
        <v>190967.73950036161</v>
      </c>
    </row>
    <row r="309" spans="1:23" x14ac:dyDescent="0.25">
      <c r="A309" s="94">
        <f t="shared" si="59"/>
        <v>53144</v>
      </c>
      <c r="B309" s="55">
        <v>291</v>
      </c>
      <c r="C309" s="83">
        <f t="shared" si="58"/>
        <v>700938.64000000013</v>
      </c>
      <c r="D309" s="95">
        <f t="shared" si="51"/>
        <v>2278.0500000000002</v>
      </c>
      <c r="E309" s="95">
        <f t="shared" si="52"/>
        <v>8933.73</v>
      </c>
      <c r="F309" s="95">
        <f t="shared" si="53"/>
        <v>11211.78</v>
      </c>
      <c r="G309" s="95">
        <f t="shared" si="56"/>
        <v>692004.91000000015</v>
      </c>
      <c r="J309" s="156"/>
      <c r="K309" s="139"/>
      <c r="L309" s="143"/>
      <c r="M309" s="157"/>
      <c r="N309" s="157"/>
      <c r="O309" s="157"/>
      <c r="P309" s="157"/>
      <c r="Q309" s="183">
        <f t="shared" si="57"/>
        <v>53206</v>
      </c>
      <c r="R309" s="160">
        <v>293</v>
      </c>
      <c r="S309" s="163">
        <f t="shared" si="54"/>
        <v>190967.73950036161</v>
      </c>
      <c r="T309" s="184">
        <f t="shared" si="48"/>
        <v>0</v>
      </c>
      <c r="U309" s="185">
        <f t="shared" si="50"/>
        <v>2808.3491102994785</v>
      </c>
      <c r="V309" s="185">
        <f t="shared" si="55"/>
        <v>2808.35</v>
      </c>
      <c r="W309" s="185">
        <f t="shared" si="49"/>
        <v>188159.39039006212</v>
      </c>
    </row>
    <row r="310" spans="1:23" x14ac:dyDescent="0.25">
      <c r="A310" s="94">
        <f t="shared" si="59"/>
        <v>53175</v>
      </c>
      <c r="B310" s="55">
        <v>292</v>
      </c>
      <c r="C310" s="83">
        <f t="shared" si="58"/>
        <v>692004.91000000015</v>
      </c>
      <c r="D310" s="95">
        <f t="shared" si="51"/>
        <v>2249.02</v>
      </c>
      <c r="E310" s="95">
        <f t="shared" si="52"/>
        <v>8962.76</v>
      </c>
      <c r="F310" s="95">
        <f t="shared" si="53"/>
        <v>11211.78</v>
      </c>
      <c r="G310" s="95">
        <f t="shared" si="56"/>
        <v>683042.15000000014</v>
      </c>
      <c r="J310" s="156"/>
      <c r="K310" s="139"/>
      <c r="L310" s="143"/>
      <c r="M310" s="157"/>
      <c r="N310" s="157"/>
      <c r="O310" s="157"/>
      <c r="P310" s="157"/>
      <c r="Q310" s="183">
        <f t="shared" si="57"/>
        <v>53236</v>
      </c>
      <c r="R310" s="160">
        <v>294</v>
      </c>
      <c r="S310" s="163">
        <f t="shared" si="54"/>
        <v>188159.39039006212</v>
      </c>
      <c r="T310" s="184">
        <f t="shared" si="48"/>
        <v>0</v>
      </c>
      <c r="U310" s="185">
        <f t="shared" si="50"/>
        <v>2808.3491102994785</v>
      </c>
      <c r="V310" s="185">
        <f t="shared" si="55"/>
        <v>2808.35</v>
      </c>
      <c r="W310" s="185">
        <f t="shared" si="49"/>
        <v>185351.04127976263</v>
      </c>
    </row>
    <row r="311" spans="1:23" x14ac:dyDescent="0.25">
      <c r="A311" s="94">
        <f t="shared" si="59"/>
        <v>53206</v>
      </c>
      <c r="B311" s="55">
        <v>293</v>
      </c>
      <c r="C311" s="83">
        <f t="shared" si="58"/>
        <v>683042.15000000014</v>
      </c>
      <c r="D311" s="95">
        <f t="shared" si="51"/>
        <v>2219.89</v>
      </c>
      <c r="E311" s="95">
        <f t="shared" si="52"/>
        <v>8991.89</v>
      </c>
      <c r="F311" s="95">
        <f t="shared" si="53"/>
        <v>11211.78</v>
      </c>
      <c r="G311" s="95">
        <f t="shared" si="56"/>
        <v>674050.26000000013</v>
      </c>
      <c r="J311" s="156"/>
      <c r="K311" s="139"/>
      <c r="L311" s="143"/>
      <c r="M311" s="157"/>
      <c r="N311" s="157"/>
      <c r="O311" s="157"/>
      <c r="P311" s="157"/>
      <c r="Q311" s="183">
        <f t="shared" si="57"/>
        <v>53267</v>
      </c>
      <c r="R311" s="160">
        <v>295</v>
      </c>
      <c r="S311" s="163">
        <f t="shared" si="54"/>
        <v>185351.04127976263</v>
      </c>
      <c r="T311" s="184">
        <f t="shared" si="48"/>
        <v>0</v>
      </c>
      <c r="U311" s="185">
        <f t="shared" si="50"/>
        <v>2808.3491102994785</v>
      </c>
      <c r="V311" s="185">
        <f t="shared" si="55"/>
        <v>2808.35</v>
      </c>
      <c r="W311" s="185">
        <f t="shared" si="49"/>
        <v>182542.69216946315</v>
      </c>
    </row>
    <row r="312" spans="1:23" x14ac:dyDescent="0.25">
      <c r="A312" s="94">
        <f t="shared" si="59"/>
        <v>53236</v>
      </c>
      <c r="B312" s="55">
        <v>294</v>
      </c>
      <c r="C312" s="83">
        <f t="shared" si="58"/>
        <v>674050.26000000013</v>
      </c>
      <c r="D312" s="95">
        <f t="shared" si="51"/>
        <v>2190.66</v>
      </c>
      <c r="E312" s="95">
        <f t="shared" si="52"/>
        <v>9021.1200000000008</v>
      </c>
      <c r="F312" s="95">
        <f t="shared" si="53"/>
        <v>11211.78</v>
      </c>
      <c r="G312" s="95">
        <f t="shared" si="56"/>
        <v>665029.14000000013</v>
      </c>
      <c r="J312" s="156"/>
      <c r="K312" s="139"/>
      <c r="L312" s="143"/>
      <c r="M312" s="157"/>
      <c r="N312" s="157"/>
      <c r="O312" s="157"/>
      <c r="P312" s="157"/>
      <c r="Q312" s="183">
        <f t="shared" si="57"/>
        <v>53297</v>
      </c>
      <c r="R312" s="160">
        <v>296</v>
      </c>
      <c r="S312" s="163">
        <f t="shared" si="54"/>
        <v>182542.69216946315</v>
      </c>
      <c r="T312" s="184">
        <f t="shared" si="48"/>
        <v>0</v>
      </c>
      <c r="U312" s="185">
        <f t="shared" si="50"/>
        <v>2808.3491102994785</v>
      </c>
      <c r="V312" s="185">
        <f t="shared" si="55"/>
        <v>2808.35</v>
      </c>
      <c r="W312" s="185">
        <f t="shared" si="49"/>
        <v>179734.34305916366</v>
      </c>
    </row>
    <row r="313" spans="1:23" x14ac:dyDescent="0.25">
      <c r="A313" s="94">
        <f t="shared" si="59"/>
        <v>53267</v>
      </c>
      <c r="B313" s="55">
        <v>295</v>
      </c>
      <c r="C313" s="83">
        <f t="shared" si="58"/>
        <v>665029.14000000013</v>
      </c>
      <c r="D313" s="95">
        <f t="shared" si="51"/>
        <v>2161.34</v>
      </c>
      <c r="E313" s="95">
        <f t="shared" si="52"/>
        <v>9050.43</v>
      </c>
      <c r="F313" s="95">
        <f t="shared" si="53"/>
        <v>11211.78</v>
      </c>
      <c r="G313" s="95">
        <f t="shared" si="56"/>
        <v>655978.71000000008</v>
      </c>
      <c r="J313" s="156"/>
      <c r="K313" s="139"/>
      <c r="L313" s="143"/>
      <c r="M313" s="157"/>
      <c r="N313" s="157"/>
      <c r="O313" s="157"/>
      <c r="P313" s="157"/>
      <c r="Q313" s="183">
        <f t="shared" si="57"/>
        <v>53328</v>
      </c>
      <c r="R313" s="160">
        <v>297</v>
      </c>
      <c r="S313" s="163">
        <f t="shared" si="54"/>
        <v>179734.34305916366</v>
      </c>
      <c r="T313" s="184">
        <f t="shared" si="48"/>
        <v>0</v>
      </c>
      <c r="U313" s="185">
        <f t="shared" si="50"/>
        <v>2808.3491102994785</v>
      </c>
      <c r="V313" s="185">
        <f t="shared" si="55"/>
        <v>2808.35</v>
      </c>
      <c r="W313" s="185">
        <f t="shared" si="49"/>
        <v>176925.99394886417</v>
      </c>
    </row>
    <row r="314" spans="1:23" x14ac:dyDescent="0.25">
      <c r="A314" s="94">
        <f t="shared" si="59"/>
        <v>53297</v>
      </c>
      <c r="B314" s="55">
        <v>296</v>
      </c>
      <c r="C314" s="83">
        <f t="shared" si="58"/>
        <v>655978.71000000008</v>
      </c>
      <c r="D314" s="95">
        <f t="shared" si="51"/>
        <v>2131.9299999999998</v>
      </c>
      <c r="E314" s="95">
        <f t="shared" si="52"/>
        <v>9079.85</v>
      </c>
      <c r="F314" s="95">
        <f t="shared" si="53"/>
        <v>11211.78</v>
      </c>
      <c r="G314" s="95">
        <f t="shared" si="56"/>
        <v>646898.8600000001</v>
      </c>
      <c r="J314" s="156"/>
      <c r="K314" s="139"/>
      <c r="L314" s="143"/>
      <c r="M314" s="157"/>
      <c r="N314" s="157"/>
      <c r="O314" s="157"/>
      <c r="P314" s="157"/>
      <c r="Q314" s="183">
        <f t="shared" si="57"/>
        <v>53359</v>
      </c>
      <c r="R314" s="160">
        <v>298</v>
      </c>
      <c r="S314" s="163">
        <f t="shared" si="54"/>
        <v>176925.99394886417</v>
      </c>
      <c r="T314" s="184">
        <f t="shared" si="48"/>
        <v>0</v>
      </c>
      <c r="U314" s="185">
        <f t="shared" si="50"/>
        <v>2808.3491102994785</v>
      </c>
      <c r="V314" s="185">
        <f t="shared" si="55"/>
        <v>2808.35</v>
      </c>
      <c r="W314" s="185">
        <f t="shared" si="49"/>
        <v>174117.64483856468</v>
      </c>
    </row>
    <row r="315" spans="1:23" x14ac:dyDescent="0.25">
      <c r="A315" s="94">
        <f t="shared" si="59"/>
        <v>53328</v>
      </c>
      <c r="B315" s="55">
        <v>297</v>
      </c>
      <c r="C315" s="83">
        <f t="shared" si="58"/>
        <v>646898.8600000001</v>
      </c>
      <c r="D315" s="95">
        <f t="shared" si="51"/>
        <v>2102.42</v>
      </c>
      <c r="E315" s="95">
        <f t="shared" si="52"/>
        <v>9109.36</v>
      </c>
      <c r="F315" s="95">
        <f t="shared" si="53"/>
        <v>11211.78</v>
      </c>
      <c r="G315" s="95">
        <f t="shared" si="56"/>
        <v>637789.50000000012</v>
      </c>
      <c r="J315" s="156"/>
      <c r="K315" s="139"/>
      <c r="L315" s="143"/>
      <c r="M315" s="157"/>
      <c r="N315" s="157"/>
      <c r="O315" s="157"/>
      <c r="P315" s="157"/>
      <c r="Q315" s="183">
        <f t="shared" si="57"/>
        <v>53387</v>
      </c>
      <c r="R315" s="160">
        <v>299</v>
      </c>
      <c r="S315" s="163">
        <f t="shared" si="54"/>
        <v>174117.64483856468</v>
      </c>
      <c r="T315" s="184">
        <f t="shared" si="48"/>
        <v>0</v>
      </c>
      <c r="U315" s="185">
        <f t="shared" si="50"/>
        <v>2808.3491102994785</v>
      </c>
      <c r="V315" s="185">
        <f t="shared" si="55"/>
        <v>2808.35</v>
      </c>
      <c r="W315" s="185">
        <f t="shared" si="49"/>
        <v>171309.29572826519</v>
      </c>
    </row>
    <row r="316" spans="1:23" x14ac:dyDescent="0.25">
      <c r="A316" s="94">
        <f t="shared" si="59"/>
        <v>53359</v>
      </c>
      <c r="B316" s="55">
        <v>298</v>
      </c>
      <c r="C316" s="83">
        <f t="shared" si="58"/>
        <v>637789.50000000012</v>
      </c>
      <c r="D316" s="95">
        <f t="shared" si="51"/>
        <v>2072.8200000000002</v>
      </c>
      <c r="E316" s="95">
        <f t="shared" si="52"/>
        <v>9138.9599999999991</v>
      </c>
      <c r="F316" s="95">
        <f t="shared" si="53"/>
        <v>11211.78</v>
      </c>
      <c r="G316" s="95">
        <f t="shared" si="56"/>
        <v>628650.54000000015</v>
      </c>
      <c r="J316" s="156"/>
      <c r="K316" s="139"/>
      <c r="L316" s="143"/>
      <c r="M316" s="157"/>
      <c r="N316" s="157"/>
      <c r="O316" s="157"/>
      <c r="P316" s="157"/>
      <c r="Q316" s="183">
        <f t="shared" si="57"/>
        <v>53418</v>
      </c>
      <c r="R316" s="160">
        <v>300</v>
      </c>
      <c r="S316" s="163">
        <f t="shared" si="54"/>
        <v>171309.29572826519</v>
      </c>
      <c r="T316" s="184">
        <f t="shared" si="48"/>
        <v>0</v>
      </c>
      <c r="U316" s="185">
        <f t="shared" si="50"/>
        <v>2808.3491102994785</v>
      </c>
      <c r="V316" s="185">
        <f t="shared" si="55"/>
        <v>2808.35</v>
      </c>
      <c r="W316" s="185">
        <f t="shared" si="49"/>
        <v>168500.9466179657</v>
      </c>
    </row>
    <row r="317" spans="1:23" x14ac:dyDescent="0.25">
      <c r="A317" s="94">
        <f t="shared" si="59"/>
        <v>53387</v>
      </c>
      <c r="B317" s="55">
        <v>299</v>
      </c>
      <c r="C317" s="83">
        <f t="shared" si="58"/>
        <v>628650.54000000015</v>
      </c>
      <c r="D317" s="95">
        <f t="shared" si="51"/>
        <v>2043.11</v>
      </c>
      <c r="E317" s="95">
        <f t="shared" si="52"/>
        <v>9168.66</v>
      </c>
      <c r="F317" s="95">
        <f t="shared" si="53"/>
        <v>11211.78</v>
      </c>
      <c r="G317" s="95">
        <f t="shared" si="56"/>
        <v>619481.88000000012</v>
      </c>
      <c r="J317" s="156"/>
      <c r="K317" s="139"/>
      <c r="L317" s="143"/>
      <c r="M317" s="157"/>
      <c r="N317" s="157"/>
      <c r="O317" s="157"/>
      <c r="P317" s="157"/>
      <c r="Q317" s="183">
        <f t="shared" si="57"/>
        <v>53448</v>
      </c>
      <c r="R317" s="160">
        <v>301</v>
      </c>
      <c r="S317" s="163">
        <f t="shared" si="54"/>
        <v>168500.9466179657</v>
      </c>
      <c r="T317" s="184">
        <f t="shared" si="48"/>
        <v>0</v>
      </c>
      <c r="U317" s="185">
        <f t="shared" si="50"/>
        <v>2808.3491102994785</v>
      </c>
      <c r="V317" s="185">
        <f t="shared" si="55"/>
        <v>2808.35</v>
      </c>
      <c r="W317" s="185">
        <f t="shared" si="49"/>
        <v>165692.59750766621</v>
      </c>
    </row>
    <row r="318" spans="1:23" x14ac:dyDescent="0.25">
      <c r="A318" s="94">
        <f t="shared" si="59"/>
        <v>53418</v>
      </c>
      <c r="B318" s="55">
        <v>300</v>
      </c>
      <c r="C318" s="83">
        <f t="shared" si="58"/>
        <v>619481.88000000012</v>
      </c>
      <c r="D318" s="95">
        <f t="shared" si="51"/>
        <v>2013.32</v>
      </c>
      <c r="E318" s="95">
        <f t="shared" si="52"/>
        <v>9198.4599999999991</v>
      </c>
      <c r="F318" s="95">
        <f t="shared" si="53"/>
        <v>11211.78</v>
      </c>
      <c r="G318" s="95">
        <f t="shared" si="56"/>
        <v>610283.42000000016</v>
      </c>
      <c r="J318" s="156"/>
      <c r="K318" s="139"/>
      <c r="L318" s="143"/>
      <c r="M318" s="157"/>
      <c r="N318" s="157"/>
      <c r="O318" s="157"/>
      <c r="P318" s="157"/>
      <c r="Q318" s="183">
        <f t="shared" si="57"/>
        <v>53479</v>
      </c>
      <c r="R318" s="160">
        <v>302</v>
      </c>
      <c r="S318" s="163">
        <f t="shared" si="54"/>
        <v>165692.59750766621</v>
      </c>
      <c r="T318" s="184">
        <f t="shared" si="48"/>
        <v>0</v>
      </c>
      <c r="U318" s="185">
        <f t="shared" si="50"/>
        <v>2808.3491102994785</v>
      </c>
      <c r="V318" s="185">
        <f t="shared" si="55"/>
        <v>2808.35</v>
      </c>
      <c r="W318" s="185">
        <f t="shared" si="49"/>
        <v>162884.24839736673</v>
      </c>
    </row>
    <row r="319" spans="1:23" x14ac:dyDescent="0.25">
      <c r="A319" s="94">
        <f t="shared" si="59"/>
        <v>53448</v>
      </c>
      <c r="B319" s="55">
        <v>301</v>
      </c>
      <c r="C319" s="83">
        <f t="shared" si="58"/>
        <v>610283.42000000016</v>
      </c>
      <c r="D319" s="95">
        <f t="shared" si="51"/>
        <v>1983.42</v>
      </c>
      <c r="E319" s="95">
        <f t="shared" si="52"/>
        <v>9228.36</v>
      </c>
      <c r="F319" s="95">
        <f t="shared" si="53"/>
        <v>11211.78</v>
      </c>
      <c r="G319" s="95">
        <f t="shared" si="56"/>
        <v>601055.06000000017</v>
      </c>
      <c r="J319" s="156"/>
      <c r="K319" s="139"/>
      <c r="L319" s="143"/>
      <c r="M319" s="157"/>
      <c r="N319" s="157"/>
      <c r="O319" s="157"/>
      <c r="P319" s="157"/>
      <c r="Q319" s="183">
        <f t="shared" si="57"/>
        <v>53509</v>
      </c>
      <c r="R319" s="160">
        <v>303</v>
      </c>
      <c r="S319" s="163">
        <f t="shared" si="54"/>
        <v>162884.24839736673</v>
      </c>
      <c r="T319" s="184">
        <f t="shared" si="48"/>
        <v>0</v>
      </c>
      <c r="U319" s="185">
        <f t="shared" si="50"/>
        <v>2808.3491102994785</v>
      </c>
      <c r="V319" s="185">
        <f t="shared" si="55"/>
        <v>2808.35</v>
      </c>
      <c r="W319" s="185">
        <f t="shared" si="49"/>
        <v>160075.89928706724</v>
      </c>
    </row>
    <row r="320" spans="1:23" x14ac:dyDescent="0.25">
      <c r="A320" s="94">
        <f t="shared" si="59"/>
        <v>53479</v>
      </c>
      <c r="B320" s="55">
        <v>302</v>
      </c>
      <c r="C320" s="83">
        <f t="shared" si="58"/>
        <v>601055.06000000017</v>
      </c>
      <c r="D320" s="95">
        <f t="shared" si="51"/>
        <v>1953.43</v>
      </c>
      <c r="E320" s="95">
        <f t="shared" si="52"/>
        <v>9258.35</v>
      </c>
      <c r="F320" s="95">
        <f t="shared" si="53"/>
        <v>11211.78</v>
      </c>
      <c r="G320" s="95">
        <f t="shared" si="56"/>
        <v>591796.7100000002</v>
      </c>
      <c r="J320" s="156"/>
      <c r="K320" s="139"/>
      <c r="L320" s="143"/>
      <c r="M320" s="157"/>
      <c r="N320" s="157"/>
      <c r="O320" s="157"/>
      <c r="P320" s="157"/>
      <c r="Q320" s="183">
        <f t="shared" si="57"/>
        <v>53540</v>
      </c>
      <c r="R320" s="160">
        <v>304</v>
      </c>
      <c r="S320" s="163">
        <f t="shared" si="54"/>
        <v>160075.89928706724</v>
      </c>
      <c r="T320" s="184">
        <f t="shared" si="48"/>
        <v>0</v>
      </c>
      <c r="U320" s="185">
        <f t="shared" si="50"/>
        <v>2808.3491102994785</v>
      </c>
      <c r="V320" s="185">
        <f t="shared" si="55"/>
        <v>2808.35</v>
      </c>
      <c r="W320" s="185">
        <f t="shared" si="49"/>
        <v>157267.55017676775</v>
      </c>
    </row>
    <row r="321" spans="1:23" x14ac:dyDescent="0.25">
      <c r="A321" s="94">
        <f t="shared" si="59"/>
        <v>53509</v>
      </c>
      <c r="B321" s="55">
        <v>303</v>
      </c>
      <c r="C321" s="83">
        <f t="shared" si="58"/>
        <v>591796.7100000002</v>
      </c>
      <c r="D321" s="95">
        <f t="shared" si="51"/>
        <v>1923.34</v>
      </c>
      <c r="E321" s="95">
        <f t="shared" si="52"/>
        <v>9288.44</v>
      </c>
      <c r="F321" s="95">
        <f t="shared" si="53"/>
        <v>11211.78</v>
      </c>
      <c r="G321" s="95">
        <f t="shared" si="56"/>
        <v>582508.27000000025</v>
      </c>
      <c r="J321" s="156"/>
      <c r="K321" s="139"/>
      <c r="L321" s="143"/>
      <c r="M321" s="157"/>
      <c r="N321" s="157"/>
      <c r="O321" s="157"/>
      <c r="P321" s="157"/>
      <c r="Q321" s="183">
        <f t="shared" si="57"/>
        <v>53571</v>
      </c>
      <c r="R321" s="160">
        <v>305</v>
      </c>
      <c r="S321" s="163">
        <f t="shared" si="54"/>
        <v>157267.55017676775</v>
      </c>
      <c r="T321" s="184">
        <f t="shared" si="48"/>
        <v>0</v>
      </c>
      <c r="U321" s="185">
        <f t="shared" si="50"/>
        <v>2808.3491102994785</v>
      </c>
      <c r="V321" s="185">
        <f t="shared" si="55"/>
        <v>2808.35</v>
      </c>
      <c r="W321" s="185">
        <f t="shared" si="49"/>
        <v>154459.20106646826</v>
      </c>
    </row>
    <row r="322" spans="1:23" x14ac:dyDescent="0.25">
      <c r="A322" s="94">
        <f t="shared" si="59"/>
        <v>53540</v>
      </c>
      <c r="B322" s="55">
        <v>304</v>
      </c>
      <c r="C322" s="83">
        <f t="shared" si="58"/>
        <v>582508.27000000025</v>
      </c>
      <c r="D322" s="95">
        <f t="shared" si="51"/>
        <v>1893.15</v>
      </c>
      <c r="E322" s="95">
        <f t="shared" si="52"/>
        <v>9318.6299999999992</v>
      </c>
      <c r="F322" s="95">
        <f t="shared" si="53"/>
        <v>11211.78</v>
      </c>
      <c r="G322" s="95">
        <f t="shared" si="56"/>
        <v>573189.64000000025</v>
      </c>
      <c r="J322" s="156"/>
      <c r="K322" s="139"/>
      <c r="L322" s="143"/>
      <c r="M322" s="157"/>
      <c r="N322" s="157"/>
      <c r="O322" s="157"/>
      <c r="P322" s="157"/>
      <c r="Q322" s="183">
        <f t="shared" si="57"/>
        <v>53601</v>
      </c>
      <c r="R322" s="160">
        <v>306</v>
      </c>
      <c r="S322" s="163">
        <f t="shared" si="54"/>
        <v>154459.20106646826</v>
      </c>
      <c r="T322" s="184">
        <f t="shared" si="48"/>
        <v>0</v>
      </c>
      <c r="U322" s="185">
        <f t="shared" si="50"/>
        <v>2808.3491102994785</v>
      </c>
      <c r="V322" s="185">
        <f t="shared" si="55"/>
        <v>2808.35</v>
      </c>
      <c r="W322" s="185">
        <f t="shared" si="49"/>
        <v>151650.85195616877</v>
      </c>
    </row>
    <row r="323" spans="1:23" x14ac:dyDescent="0.25">
      <c r="A323" s="94">
        <f t="shared" si="59"/>
        <v>53571</v>
      </c>
      <c r="B323" s="55">
        <v>305</v>
      </c>
      <c r="C323" s="83">
        <f t="shared" si="58"/>
        <v>573189.64000000025</v>
      </c>
      <c r="D323" s="95">
        <f t="shared" si="51"/>
        <v>1862.87</v>
      </c>
      <c r="E323" s="95">
        <f t="shared" si="52"/>
        <v>9348.91</v>
      </c>
      <c r="F323" s="95">
        <f t="shared" si="53"/>
        <v>11211.78</v>
      </c>
      <c r="G323" s="95">
        <f t="shared" si="56"/>
        <v>563840.73000000021</v>
      </c>
      <c r="J323" s="156"/>
      <c r="K323" s="139"/>
      <c r="L323" s="143"/>
      <c r="M323" s="157"/>
      <c r="N323" s="157"/>
      <c r="O323" s="157"/>
      <c r="P323" s="157"/>
      <c r="Q323" s="183">
        <f t="shared" si="57"/>
        <v>53632</v>
      </c>
      <c r="R323" s="160">
        <v>307</v>
      </c>
      <c r="S323" s="163">
        <f t="shared" si="54"/>
        <v>151650.85195616877</v>
      </c>
      <c r="T323" s="184">
        <f t="shared" si="48"/>
        <v>0</v>
      </c>
      <c r="U323" s="185">
        <f t="shared" si="50"/>
        <v>2808.3491102994785</v>
      </c>
      <c r="V323" s="185">
        <f t="shared" si="55"/>
        <v>2808.35</v>
      </c>
      <c r="W323" s="185">
        <f t="shared" si="49"/>
        <v>148842.50284586928</v>
      </c>
    </row>
    <row r="324" spans="1:23" x14ac:dyDescent="0.25">
      <c r="A324" s="94">
        <f t="shared" si="59"/>
        <v>53601</v>
      </c>
      <c r="B324" s="55">
        <v>306</v>
      </c>
      <c r="C324" s="83">
        <f t="shared" si="58"/>
        <v>563840.73000000021</v>
      </c>
      <c r="D324" s="95">
        <f t="shared" si="51"/>
        <v>1832.48</v>
      </c>
      <c r="E324" s="95">
        <f t="shared" si="52"/>
        <v>9379.2999999999993</v>
      </c>
      <c r="F324" s="95">
        <f t="shared" si="53"/>
        <v>11211.78</v>
      </c>
      <c r="G324" s="95">
        <f t="shared" si="56"/>
        <v>554461.43000000017</v>
      </c>
      <c r="J324" s="156"/>
      <c r="K324" s="139"/>
      <c r="L324" s="143"/>
      <c r="M324" s="157"/>
      <c r="N324" s="157"/>
      <c r="O324" s="157"/>
      <c r="P324" s="157"/>
      <c r="Q324" s="183">
        <f t="shared" si="57"/>
        <v>53662</v>
      </c>
      <c r="R324" s="160">
        <v>308</v>
      </c>
      <c r="S324" s="163">
        <f t="shared" si="54"/>
        <v>148842.50284586928</v>
      </c>
      <c r="T324" s="184">
        <f t="shared" si="48"/>
        <v>0</v>
      </c>
      <c r="U324" s="185">
        <f t="shared" si="50"/>
        <v>2808.3491102994785</v>
      </c>
      <c r="V324" s="185">
        <f t="shared" si="55"/>
        <v>2808.35</v>
      </c>
      <c r="W324" s="185">
        <f t="shared" si="49"/>
        <v>146034.15373556979</v>
      </c>
    </row>
    <row r="325" spans="1:23" x14ac:dyDescent="0.25">
      <c r="A325" s="94">
        <f t="shared" si="59"/>
        <v>53632</v>
      </c>
      <c r="B325" s="55">
        <v>307</v>
      </c>
      <c r="C325" s="83">
        <f t="shared" si="58"/>
        <v>554461.43000000017</v>
      </c>
      <c r="D325" s="95">
        <f t="shared" si="51"/>
        <v>1802</v>
      </c>
      <c r="E325" s="95">
        <f t="shared" si="52"/>
        <v>9409.7800000000007</v>
      </c>
      <c r="F325" s="95">
        <f t="shared" si="53"/>
        <v>11211.78</v>
      </c>
      <c r="G325" s="95">
        <f t="shared" si="56"/>
        <v>545051.65000000014</v>
      </c>
      <c r="J325" s="156"/>
      <c r="K325" s="139"/>
      <c r="L325" s="143"/>
      <c r="M325" s="157"/>
      <c r="N325" s="157"/>
      <c r="O325" s="157"/>
      <c r="P325" s="157"/>
      <c r="Q325" s="183">
        <f t="shared" si="57"/>
        <v>53693</v>
      </c>
      <c r="R325" s="160">
        <v>309</v>
      </c>
      <c r="S325" s="163">
        <f t="shared" si="54"/>
        <v>146034.15373556979</v>
      </c>
      <c r="T325" s="184">
        <f t="shared" si="48"/>
        <v>0</v>
      </c>
      <c r="U325" s="185">
        <f t="shared" si="50"/>
        <v>2808.3491102994785</v>
      </c>
      <c r="V325" s="185">
        <f t="shared" si="55"/>
        <v>2808.35</v>
      </c>
      <c r="W325" s="185">
        <f t="shared" si="49"/>
        <v>143225.80462527031</v>
      </c>
    </row>
    <row r="326" spans="1:23" x14ac:dyDescent="0.25">
      <c r="A326" s="94">
        <f t="shared" si="59"/>
        <v>53662</v>
      </c>
      <c r="B326" s="55">
        <v>308</v>
      </c>
      <c r="C326" s="83">
        <f t="shared" si="58"/>
        <v>545051.65000000014</v>
      </c>
      <c r="D326" s="95">
        <f t="shared" si="51"/>
        <v>1771.42</v>
      </c>
      <c r="E326" s="95">
        <f t="shared" si="52"/>
        <v>9440.36</v>
      </c>
      <c r="F326" s="95">
        <f t="shared" si="53"/>
        <v>11211.78</v>
      </c>
      <c r="G326" s="95">
        <f t="shared" si="56"/>
        <v>535611.29000000015</v>
      </c>
      <c r="J326" s="156"/>
      <c r="K326" s="139"/>
      <c r="L326" s="143"/>
      <c r="M326" s="157"/>
      <c r="N326" s="157"/>
      <c r="O326" s="157"/>
      <c r="P326" s="157"/>
      <c r="Q326" s="183">
        <f t="shared" si="57"/>
        <v>53724</v>
      </c>
      <c r="R326" s="160">
        <v>310</v>
      </c>
      <c r="S326" s="163">
        <f t="shared" si="54"/>
        <v>143225.80462527031</v>
      </c>
      <c r="T326" s="184">
        <f t="shared" si="48"/>
        <v>0</v>
      </c>
      <c r="U326" s="185">
        <f t="shared" si="50"/>
        <v>2808.3491102994785</v>
      </c>
      <c r="V326" s="185">
        <f t="shared" si="55"/>
        <v>2808.35</v>
      </c>
      <c r="W326" s="185">
        <f t="shared" si="49"/>
        <v>140417.45551497082</v>
      </c>
    </row>
    <row r="327" spans="1:23" x14ac:dyDescent="0.25">
      <c r="A327" s="94">
        <f t="shared" si="59"/>
        <v>53693</v>
      </c>
      <c r="B327" s="55">
        <v>309</v>
      </c>
      <c r="C327" s="83">
        <f t="shared" si="58"/>
        <v>535611.29000000015</v>
      </c>
      <c r="D327" s="95">
        <f t="shared" si="51"/>
        <v>1740.74</v>
      </c>
      <c r="E327" s="95">
        <f t="shared" si="52"/>
        <v>9471.0400000000009</v>
      </c>
      <c r="F327" s="95">
        <f t="shared" si="53"/>
        <v>11211.78</v>
      </c>
      <c r="G327" s="95">
        <f t="shared" si="56"/>
        <v>526140.25000000012</v>
      </c>
      <c r="J327" s="156"/>
      <c r="K327" s="139"/>
      <c r="L327" s="143"/>
      <c r="M327" s="157"/>
      <c r="N327" s="157"/>
      <c r="O327" s="157"/>
      <c r="P327" s="157"/>
      <c r="Q327" s="183">
        <f t="shared" si="57"/>
        <v>53752</v>
      </c>
      <c r="R327" s="160">
        <v>311</v>
      </c>
      <c r="S327" s="163">
        <f t="shared" si="54"/>
        <v>140417.45551497082</v>
      </c>
      <c r="T327" s="184">
        <f t="shared" si="48"/>
        <v>0</v>
      </c>
      <c r="U327" s="185">
        <f t="shared" si="50"/>
        <v>2808.3491102994785</v>
      </c>
      <c r="V327" s="185">
        <f t="shared" si="55"/>
        <v>2808.35</v>
      </c>
      <c r="W327" s="185">
        <f t="shared" si="49"/>
        <v>137609.10640467133</v>
      </c>
    </row>
    <row r="328" spans="1:23" x14ac:dyDescent="0.25">
      <c r="A328" s="94">
        <f t="shared" si="59"/>
        <v>53724</v>
      </c>
      <c r="B328" s="55">
        <v>310</v>
      </c>
      <c r="C328" s="83">
        <f t="shared" si="58"/>
        <v>526140.25000000012</v>
      </c>
      <c r="D328" s="95">
        <f t="shared" si="51"/>
        <v>1709.96</v>
      </c>
      <c r="E328" s="95">
        <f t="shared" si="52"/>
        <v>9501.82</v>
      </c>
      <c r="F328" s="95">
        <f t="shared" si="53"/>
        <v>11211.78</v>
      </c>
      <c r="G328" s="95">
        <f t="shared" si="56"/>
        <v>516638.43000000011</v>
      </c>
      <c r="J328" s="156"/>
      <c r="K328" s="139"/>
      <c r="L328" s="143"/>
      <c r="M328" s="157"/>
      <c r="N328" s="157"/>
      <c r="O328" s="157"/>
      <c r="P328" s="157"/>
      <c r="Q328" s="183">
        <f t="shared" si="57"/>
        <v>53783</v>
      </c>
      <c r="R328" s="160">
        <v>312</v>
      </c>
      <c r="S328" s="163">
        <f t="shared" si="54"/>
        <v>137609.10640467133</v>
      </c>
      <c r="T328" s="184">
        <f t="shared" si="48"/>
        <v>0</v>
      </c>
      <c r="U328" s="185">
        <f t="shared" si="50"/>
        <v>2808.3491102994785</v>
      </c>
      <c r="V328" s="185">
        <f t="shared" si="55"/>
        <v>2808.35</v>
      </c>
      <c r="W328" s="185">
        <f t="shared" si="49"/>
        <v>134800.75729437184</v>
      </c>
    </row>
    <row r="329" spans="1:23" x14ac:dyDescent="0.25">
      <c r="A329" s="94">
        <f t="shared" si="59"/>
        <v>53752</v>
      </c>
      <c r="B329" s="55">
        <v>311</v>
      </c>
      <c r="C329" s="83">
        <f t="shared" si="58"/>
        <v>516638.43000000011</v>
      </c>
      <c r="D329" s="95">
        <f t="shared" si="51"/>
        <v>1679.07</v>
      </c>
      <c r="E329" s="95">
        <f t="shared" si="52"/>
        <v>9532.7000000000007</v>
      </c>
      <c r="F329" s="95">
        <f t="shared" si="53"/>
        <v>11211.78</v>
      </c>
      <c r="G329" s="95">
        <f t="shared" si="56"/>
        <v>507105.7300000001</v>
      </c>
      <c r="J329" s="156"/>
      <c r="K329" s="139"/>
      <c r="L329" s="143"/>
      <c r="M329" s="157"/>
      <c r="N329" s="157"/>
      <c r="O329" s="157"/>
      <c r="P329" s="157"/>
      <c r="Q329" s="183">
        <f t="shared" si="57"/>
        <v>53813</v>
      </c>
      <c r="R329" s="160">
        <v>313</v>
      </c>
      <c r="S329" s="163">
        <f t="shared" si="54"/>
        <v>134800.75729437184</v>
      </c>
      <c r="T329" s="184">
        <f t="shared" si="48"/>
        <v>0</v>
      </c>
      <c r="U329" s="185">
        <f t="shared" si="50"/>
        <v>2808.3491102994785</v>
      </c>
      <c r="V329" s="185">
        <f t="shared" si="55"/>
        <v>2808.35</v>
      </c>
      <c r="W329" s="185">
        <f t="shared" si="49"/>
        <v>131992.40818407235</v>
      </c>
    </row>
    <row r="330" spans="1:23" x14ac:dyDescent="0.25">
      <c r="A330" s="94">
        <f t="shared" si="59"/>
        <v>53783</v>
      </c>
      <c r="B330" s="55">
        <v>312</v>
      </c>
      <c r="C330" s="83">
        <f t="shared" si="58"/>
        <v>507105.7300000001</v>
      </c>
      <c r="D330" s="95">
        <f t="shared" si="51"/>
        <v>1648.09</v>
      </c>
      <c r="E330" s="95">
        <f t="shared" si="52"/>
        <v>9563.69</v>
      </c>
      <c r="F330" s="95">
        <f t="shared" si="53"/>
        <v>11211.78</v>
      </c>
      <c r="G330" s="95">
        <f t="shared" si="56"/>
        <v>497542.0400000001</v>
      </c>
      <c r="J330" s="156"/>
      <c r="K330" s="139"/>
      <c r="L330" s="143"/>
      <c r="M330" s="157"/>
      <c r="N330" s="157"/>
      <c r="O330" s="157"/>
      <c r="P330" s="157"/>
      <c r="Q330" s="183">
        <f t="shared" si="57"/>
        <v>53844</v>
      </c>
      <c r="R330" s="160">
        <v>314</v>
      </c>
      <c r="S330" s="163">
        <f t="shared" si="54"/>
        <v>131992.40818407235</v>
      </c>
      <c r="T330" s="184">
        <f t="shared" si="48"/>
        <v>0</v>
      </c>
      <c r="U330" s="185">
        <f t="shared" si="50"/>
        <v>2808.3491102994785</v>
      </c>
      <c r="V330" s="185">
        <f t="shared" si="55"/>
        <v>2808.35</v>
      </c>
      <c r="W330" s="185">
        <f t="shared" si="49"/>
        <v>129184.05907377288</v>
      </c>
    </row>
    <row r="331" spans="1:23" x14ac:dyDescent="0.25">
      <c r="A331" s="94">
        <f t="shared" si="59"/>
        <v>53813</v>
      </c>
      <c r="B331" s="55">
        <v>313</v>
      </c>
      <c r="C331" s="83">
        <f t="shared" si="58"/>
        <v>497542.0400000001</v>
      </c>
      <c r="D331" s="95">
        <f t="shared" si="51"/>
        <v>1617.01</v>
      </c>
      <c r="E331" s="95">
        <f t="shared" si="52"/>
        <v>9594.77</v>
      </c>
      <c r="F331" s="95">
        <f t="shared" si="53"/>
        <v>11211.78</v>
      </c>
      <c r="G331" s="95">
        <f t="shared" si="56"/>
        <v>487947.27000000008</v>
      </c>
      <c r="J331" s="156"/>
      <c r="K331" s="139"/>
      <c r="L331" s="143"/>
      <c r="M331" s="157"/>
      <c r="N331" s="157"/>
      <c r="O331" s="157"/>
      <c r="P331" s="157"/>
      <c r="Q331" s="183">
        <f t="shared" si="57"/>
        <v>53874</v>
      </c>
      <c r="R331" s="160">
        <v>315</v>
      </c>
      <c r="S331" s="163">
        <f t="shared" si="54"/>
        <v>129184.05907377288</v>
      </c>
      <c r="T331" s="184">
        <f t="shared" si="48"/>
        <v>0</v>
      </c>
      <c r="U331" s="185">
        <f t="shared" si="50"/>
        <v>2808.3491102994785</v>
      </c>
      <c r="V331" s="185">
        <f t="shared" si="55"/>
        <v>2808.35</v>
      </c>
      <c r="W331" s="185">
        <f t="shared" si="49"/>
        <v>126375.7099634734</v>
      </c>
    </row>
    <row r="332" spans="1:23" x14ac:dyDescent="0.25">
      <c r="A332" s="94">
        <f t="shared" si="59"/>
        <v>53844</v>
      </c>
      <c r="B332" s="55">
        <v>314</v>
      </c>
      <c r="C332" s="83">
        <f t="shared" si="58"/>
        <v>487947.27000000008</v>
      </c>
      <c r="D332" s="95">
        <f t="shared" si="51"/>
        <v>1585.83</v>
      </c>
      <c r="E332" s="95">
        <f t="shared" si="52"/>
        <v>9625.9500000000007</v>
      </c>
      <c r="F332" s="95">
        <f t="shared" si="53"/>
        <v>11211.78</v>
      </c>
      <c r="G332" s="95">
        <f t="shared" si="56"/>
        <v>478321.32000000007</v>
      </c>
      <c r="J332" s="156"/>
      <c r="K332" s="139"/>
      <c r="L332" s="143"/>
      <c r="M332" s="157"/>
      <c r="N332" s="157"/>
      <c r="O332" s="157"/>
      <c r="P332" s="157"/>
      <c r="Q332" s="183">
        <f t="shared" si="57"/>
        <v>53905</v>
      </c>
      <c r="R332" s="160">
        <v>316</v>
      </c>
      <c r="S332" s="163">
        <f t="shared" si="54"/>
        <v>126375.7099634734</v>
      </c>
      <c r="T332" s="184">
        <f t="shared" si="48"/>
        <v>0</v>
      </c>
      <c r="U332" s="185">
        <f t="shared" si="50"/>
        <v>2808.3491102994785</v>
      </c>
      <c r="V332" s="185">
        <f t="shared" si="55"/>
        <v>2808.35</v>
      </c>
      <c r="W332" s="185">
        <f t="shared" si="49"/>
        <v>123567.36085317393</v>
      </c>
    </row>
    <row r="333" spans="1:23" x14ac:dyDescent="0.25">
      <c r="A333" s="94">
        <f t="shared" si="59"/>
        <v>53874</v>
      </c>
      <c r="B333" s="55">
        <v>315</v>
      </c>
      <c r="C333" s="83">
        <f t="shared" si="58"/>
        <v>478321.32000000007</v>
      </c>
      <c r="D333" s="95">
        <f t="shared" si="51"/>
        <v>1554.54</v>
      </c>
      <c r="E333" s="95">
        <f t="shared" si="52"/>
        <v>9657.23</v>
      </c>
      <c r="F333" s="95">
        <f t="shared" si="53"/>
        <v>11211.78</v>
      </c>
      <c r="G333" s="95">
        <f t="shared" si="56"/>
        <v>468664.09000000008</v>
      </c>
      <c r="J333" s="156"/>
      <c r="K333" s="139"/>
      <c r="L333" s="143"/>
      <c r="M333" s="157"/>
      <c r="N333" s="157"/>
      <c r="O333" s="157"/>
      <c r="P333" s="157"/>
      <c r="Q333" s="183">
        <f t="shared" si="57"/>
        <v>53936</v>
      </c>
      <c r="R333" s="160">
        <v>317</v>
      </c>
      <c r="S333" s="163">
        <f t="shared" si="54"/>
        <v>123567.36085317393</v>
      </c>
      <c r="T333" s="184">
        <f t="shared" si="48"/>
        <v>0</v>
      </c>
      <c r="U333" s="185">
        <f t="shared" si="50"/>
        <v>2808.3491102994785</v>
      </c>
      <c r="V333" s="185">
        <f t="shared" si="55"/>
        <v>2808.35</v>
      </c>
      <c r="W333" s="185">
        <f t="shared" si="49"/>
        <v>120759.01174287446</v>
      </c>
    </row>
    <row r="334" spans="1:23" x14ac:dyDescent="0.25">
      <c r="A334" s="94">
        <f t="shared" si="59"/>
        <v>53905</v>
      </c>
      <c r="B334" s="55">
        <v>316</v>
      </c>
      <c r="C334" s="83">
        <f t="shared" si="58"/>
        <v>468664.09000000008</v>
      </c>
      <c r="D334" s="95">
        <f t="shared" si="51"/>
        <v>1523.16</v>
      </c>
      <c r="E334" s="95">
        <f t="shared" si="52"/>
        <v>9688.6200000000008</v>
      </c>
      <c r="F334" s="95">
        <f t="shared" si="53"/>
        <v>11211.78</v>
      </c>
      <c r="G334" s="95">
        <f t="shared" si="56"/>
        <v>458975.47000000009</v>
      </c>
      <c r="J334" s="156"/>
      <c r="K334" s="139"/>
      <c r="L334" s="143"/>
      <c r="M334" s="157"/>
      <c r="N334" s="157"/>
      <c r="O334" s="157"/>
      <c r="P334" s="157"/>
      <c r="Q334" s="183">
        <f t="shared" si="57"/>
        <v>53966</v>
      </c>
      <c r="R334" s="160">
        <v>318</v>
      </c>
      <c r="S334" s="163">
        <f t="shared" si="54"/>
        <v>120759.01174287446</v>
      </c>
      <c r="T334" s="184">
        <f t="shared" si="48"/>
        <v>0</v>
      </c>
      <c r="U334" s="185">
        <f t="shared" si="50"/>
        <v>2808.3491102994785</v>
      </c>
      <c r="V334" s="185">
        <f t="shared" si="55"/>
        <v>2808.35</v>
      </c>
      <c r="W334" s="185">
        <f t="shared" si="49"/>
        <v>117950.66263257498</v>
      </c>
    </row>
    <row r="335" spans="1:23" x14ac:dyDescent="0.25">
      <c r="A335" s="94">
        <f t="shared" si="59"/>
        <v>53936</v>
      </c>
      <c r="B335" s="55">
        <v>317</v>
      </c>
      <c r="C335" s="83">
        <f t="shared" si="58"/>
        <v>458975.47000000009</v>
      </c>
      <c r="D335" s="95">
        <f t="shared" si="51"/>
        <v>1491.67</v>
      </c>
      <c r="E335" s="95">
        <f t="shared" si="52"/>
        <v>9720.11</v>
      </c>
      <c r="F335" s="95">
        <f t="shared" si="53"/>
        <v>11211.78</v>
      </c>
      <c r="G335" s="95">
        <f t="shared" si="56"/>
        <v>449255.3600000001</v>
      </c>
      <c r="J335" s="156"/>
      <c r="K335" s="139"/>
      <c r="L335" s="143"/>
      <c r="M335" s="157"/>
      <c r="N335" s="157"/>
      <c r="O335" s="157"/>
      <c r="P335" s="157"/>
      <c r="Q335" s="183">
        <f t="shared" si="57"/>
        <v>53997</v>
      </c>
      <c r="R335" s="160">
        <v>319</v>
      </c>
      <c r="S335" s="163">
        <f t="shared" si="54"/>
        <v>117950.66263257498</v>
      </c>
      <c r="T335" s="184">
        <f t="shared" si="48"/>
        <v>0</v>
      </c>
      <c r="U335" s="185">
        <f t="shared" si="50"/>
        <v>2808.3491102994785</v>
      </c>
      <c r="V335" s="185">
        <f t="shared" si="55"/>
        <v>2808.35</v>
      </c>
      <c r="W335" s="185">
        <f t="shared" si="49"/>
        <v>115142.31352227551</v>
      </c>
    </row>
    <row r="336" spans="1:23" x14ac:dyDescent="0.25">
      <c r="A336" s="94">
        <f t="shared" si="59"/>
        <v>53966</v>
      </c>
      <c r="B336" s="55">
        <v>318</v>
      </c>
      <c r="C336" s="83">
        <f t="shared" si="58"/>
        <v>449255.3600000001</v>
      </c>
      <c r="D336" s="95">
        <f t="shared" si="51"/>
        <v>1460.08</v>
      </c>
      <c r="E336" s="95">
        <f t="shared" si="52"/>
        <v>9751.7000000000007</v>
      </c>
      <c r="F336" s="95">
        <f t="shared" si="53"/>
        <v>11211.78</v>
      </c>
      <c r="G336" s="95">
        <f t="shared" si="56"/>
        <v>439503.66000000009</v>
      </c>
      <c r="J336" s="156"/>
      <c r="K336" s="139"/>
      <c r="L336" s="143"/>
      <c r="M336" s="157"/>
      <c r="N336" s="157"/>
      <c r="O336" s="157"/>
      <c r="P336" s="157"/>
      <c r="Q336" s="183">
        <f t="shared" si="57"/>
        <v>54027</v>
      </c>
      <c r="R336" s="160">
        <v>320</v>
      </c>
      <c r="S336" s="163">
        <f t="shared" si="54"/>
        <v>115142.31352227551</v>
      </c>
      <c r="T336" s="184">
        <f t="shared" si="48"/>
        <v>0</v>
      </c>
      <c r="U336" s="185">
        <f t="shared" si="50"/>
        <v>2808.3491102994785</v>
      </c>
      <c r="V336" s="185">
        <f t="shared" si="55"/>
        <v>2808.35</v>
      </c>
      <c r="W336" s="185">
        <f t="shared" si="49"/>
        <v>112333.96441197603</v>
      </c>
    </row>
    <row r="337" spans="1:23" x14ac:dyDescent="0.25">
      <c r="A337" s="94">
        <f t="shared" si="59"/>
        <v>53997</v>
      </c>
      <c r="B337" s="55">
        <v>319</v>
      </c>
      <c r="C337" s="83">
        <f t="shared" si="58"/>
        <v>439503.66000000009</v>
      </c>
      <c r="D337" s="95">
        <f t="shared" si="51"/>
        <v>1428.39</v>
      </c>
      <c r="E337" s="95">
        <f t="shared" si="52"/>
        <v>9783.39</v>
      </c>
      <c r="F337" s="95">
        <f t="shared" si="53"/>
        <v>11211.78</v>
      </c>
      <c r="G337" s="95">
        <f t="shared" si="56"/>
        <v>429720.27000000008</v>
      </c>
      <c r="J337" s="156"/>
      <c r="K337" s="139"/>
      <c r="L337" s="143"/>
      <c r="M337" s="157"/>
      <c r="N337" s="157"/>
      <c r="O337" s="157"/>
      <c r="P337" s="157"/>
      <c r="Q337" s="183">
        <f t="shared" si="57"/>
        <v>54058</v>
      </c>
      <c r="R337" s="160">
        <v>321</v>
      </c>
      <c r="S337" s="163">
        <f t="shared" si="54"/>
        <v>112333.96441197603</v>
      </c>
      <c r="T337" s="184">
        <f t="shared" ref="T337:T376" si="60">ROUND(S337*$U$12/12,2)</f>
        <v>0</v>
      </c>
      <c r="U337" s="185">
        <f t="shared" si="50"/>
        <v>2808.3491102994785</v>
      </c>
      <c r="V337" s="185">
        <f t="shared" si="55"/>
        <v>2808.35</v>
      </c>
      <c r="W337" s="185">
        <f t="shared" ref="W337:W376" si="61">S337-U337</f>
        <v>109525.61530167656</v>
      </c>
    </row>
    <row r="338" spans="1:23" x14ac:dyDescent="0.25">
      <c r="A338" s="94">
        <f t="shared" si="59"/>
        <v>54027</v>
      </c>
      <c r="B338" s="55">
        <v>320</v>
      </c>
      <c r="C338" s="83">
        <f t="shared" si="58"/>
        <v>429720.27000000008</v>
      </c>
      <c r="D338" s="95">
        <f t="shared" si="51"/>
        <v>1396.59</v>
      </c>
      <c r="E338" s="95">
        <f t="shared" si="52"/>
        <v>9815.19</v>
      </c>
      <c r="F338" s="95">
        <f t="shared" si="53"/>
        <v>11211.78</v>
      </c>
      <c r="G338" s="95">
        <f t="shared" si="56"/>
        <v>419905.08000000007</v>
      </c>
      <c r="J338" s="156"/>
      <c r="K338" s="139"/>
      <c r="L338" s="143"/>
      <c r="M338" s="157"/>
      <c r="N338" s="157"/>
      <c r="O338" s="157"/>
      <c r="P338" s="157"/>
      <c r="Q338" s="183">
        <f t="shared" si="57"/>
        <v>54089</v>
      </c>
      <c r="R338" s="160">
        <v>322</v>
      </c>
      <c r="S338" s="163">
        <f t="shared" si="54"/>
        <v>109525.61530167656</v>
      </c>
      <c r="T338" s="184">
        <f t="shared" si="60"/>
        <v>0</v>
      </c>
      <c r="U338" s="185">
        <f t="shared" ref="U338:U376" si="62">PPMT($U$13/12,R338,$U$8,-$U$11,$U$12,0)</f>
        <v>2808.3491102994785</v>
      </c>
      <c r="V338" s="185">
        <f t="shared" si="55"/>
        <v>2808.35</v>
      </c>
      <c r="W338" s="185">
        <f t="shared" si="61"/>
        <v>106717.26619137709</v>
      </c>
    </row>
    <row r="339" spans="1:23" x14ac:dyDescent="0.25">
      <c r="A339" s="94">
        <f t="shared" si="59"/>
        <v>54058</v>
      </c>
      <c r="B339" s="55">
        <v>321</v>
      </c>
      <c r="C339" s="83">
        <f t="shared" si="58"/>
        <v>419905.08000000007</v>
      </c>
      <c r="D339" s="95">
        <f t="shared" ref="D339:D378" si="63">ROUND(IPMT($E$15/12,B339,$E$8,-$E$13,$E$14,0),2)</f>
        <v>1364.69</v>
      </c>
      <c r="E339" s="95">
        <f t="shared" ref="E339:E378" si="64">ROUND(PPMT($E$15/12,B339,$E$8,-$E$13,$E$14,0),2)</f>
        <v>9847.09</v>
      </c>
      <c r="F339" s="95">
        <f t="shared" ref="F339:F378" si="65">ROUND(PMT($E$15/12,$E$8,-$E$13,$E$14),2)</f>
        <v>11211.78</v>
      </c>
      <c r="G339" s="95">
        <f t="shared" si="56"/>
        <v>410057.99000000005</v>
      </c>
      <c r="J339" s="156"/>
      <c r="K339" s="139"/>
      <c r="L339" s="143"/>
      <c r="M339" s="157"/>
      <c r="N339" s="157"/>
      <c r="O339" s="157"/>
      <c r="P339" s="157"/>
      <c r="Q339" s="183">
        <f t="shared" si="57"/>
        <v>54118</v>
      </c>
      <c r="R339" s="160">
        <v>323</v>
      </c>
      <c r="S339" s="163">
        <f t="shared" ref="S339:S376" si="66">W338</f>
        <v>106717.26619137709</v>
      </c>
      <c r="T339" s="184">
        <f t="shared" si="60"/>
        <v>0</v>
      </c>
      <c r="U339" s="185">
        <f t="shared" si="62"/>
        <v>2808.3491102994785</v>
      </c>
      <c r="V339" s="185">
        <f t="shared" ref="V339:V376" si="67">V338</f>
        <v>2808.35</v>
      </c>
      <c r="W339" s="185">
        <f t="shared" si="61"/>
        <v>103908.91708107761</v>
      </c>
    </row>
    <row r="340" spans="1:23" x14ac:dyDescent="0.25">
      <c r="A340" s="94">
        <f t="shared" si="59"/>
        <v>54089</v>
      </c>
      <c r="B340" s="55">
        <v>322</v>
      </c>
      <c r="C340" s="83">
        <f t="shared" si="58"/>
        <v>410057.99000000005</v>
      </c>
      <c r="D340" s="95">
        <f t="shared" si="63"/>
        <v>1332.69</v>
      </c>
      <c r="E340" s="95">
        <f t="shared" si="64"/>
        <v>9879.09</v>
      </c>
      <c r="F340" s="95">
        <f t="shared" si="65"/>
        <v>11211.78</v>
      </c>
      <c r="G340" s="95">
        <f t="shared" ref="G340:G377" si="68">C340-E340</f>
        <v>400178.9</v>
      </c>
      <c r="J340" s="156"/>
      <c r="K340" s="139"/>
      <c r="L340" s="143"/>
      <c r="M340" s="157"/>
      <c r="N340" s="157"/>
      <c r="O340" s="157"/>
      <c r="P340" s="157"/>
      <c r="Q340" s="183">
        <f t="shared" ref="Q340:Q376" si="69">EDATE(Q339,1)</f>
        <v>54149</v>
      </c>
      <c r="R340" s="160">
        <v>324</v>
      </c>
      <c r="S340" s="163">
        <f t="shared" si="66"/>
        <v>103908.91708107761</v>
      </c>
      <c r="T340" s="184">
        <f t="shared" si="60"/>
        <v>0</v>
      </c>
      <c r="U340" s="185">
        <f t="shared" si="62"/>
        <v>2808.3491102994785</v>
      </c>
      <c r="V340" s="185">
        <f t="shared" si="67"/>
        <v>2808.35</v>
      </c>
      <c r="W340" s="185">
        <f t="shared" si="61"/>
        <v>101100.56797077814</v>
      </c>
    </row>
    <row r="341" spans="1:23" x14ac:dyDescent="0.25">
      <c r="A341" s="94">
        <f t="shared" si="59"/>
        <v>54118</v>
      </c>
      <c r="B341" s="55">
        <v>323</v>
      </c>
      <c r="C341" s="83">
        <f t="shared" ref="C341:C378" si="70">G340</f>
        <v>400178.9</v>
      </c>
      <c r="D341" s="95">
        <f t="shared" si="63"/>
        <v>1300.58</v>
      </c>
      <c r="E341" s="95">
        <f t="shared" si="64"/>
        <v>9911.2000000000007</v>
      </c>
      <c r="F341" s="95">
        <f t="shared" si="65"/>
        <v>11211.78</v>
      </c>
      <c r="G341" s="95">
        <f t="shared" si="68"/>
        <v>390267.7</v>
      </c>
      <c r="J341" s="156"/>
      <c r="K341" s="139"/>
      <c r="L341" s="143"/>
      <c r="M341" s="157"/>
      <c r="N341" s="157"/>
      <c r="O341" s="157"/>
      <c r="P341" s="157"/>
      <c r="Q341" s="183">
        <f t="shared" si="69"/>
        <v>54179</v>
      </c>
      <c r="R341" s="160">
        <v>325</v>
      </c>
      <c r="S341" s="163">
        <f t="shared" si="66"/>
        <v>101100.56797077814</v>
      </c>
      <c r="T341" s="184">
        <f t="shared" si="60"/>
        <v>0</v>
      </c>
      <c r="U341" s="185">
        <f t="shared" si="62"/>
        <v>2808.3491102994785</v>
      </c>
      <c r="V341" s="185">
        <f t="shared" si="67"/>
        <v>2808.35</v>
      </c>
      <c r="W341" s="185">
        <f t="shared" si="61"/>
        <v>98292.218860478664</v>
      </c>
    </row>
    <row r="342" spans="1:23" x14ac:dyDescent="0.25">
      <c r="A342" s="94">
        <f t="shared" ref="A342:A378" si="71">EDATE(A341,1)</f>
        <v>54149</v>
      </c>
      <c r="B342" s="55">
        <v>324</v>
      </c>
      <c r="C342" s="83">
        <f t="shared" si="70"/>
        <v>390267.7</v>
      </c>
      <c r="D342" s="95">
        <f t="shared" si="63"/>
        <v>1268.3699999999999</v>
      </c>
      <c r="E342" s="95">
        <f t="shared" si="64"/>
        <v>9943.41</v>
      </c>
      <c r="F342" s="95">
        <f t="shared" si="65"/>
        <v>11211.78</v>
      </c>
      <c r="G342" s="95">
        <f t="shared" si="68"/>
        <v>380324.29000000004</v>
      </c>
      <c r="J342" s="156"/>
      <c r="K342" s="139"/>
      <c r="L342" s="143"/>
      <c r="M342" s="157"/>
      <c r="N342" s="157"/>
      <c r="O342" s="157"/>
      <c r="P342" s="157"/>
      <c r="Q342" s="183">
        <f t="shared" si="69"/>
        <v>54210</v>
      </c>
      <c r="R342" s="160">
        <v>326</v>
      </c>
      <c r="S342" s="163">
        <f t="shared" si="66"/>
        <v>98292.218860478664</v>
      </c>
      <c r="T342" s="184">
        <f t="shared" si="60"/>
        <v>0</v>
      </c>
      <c r="U342" s="185">
        <f t="shared" si="62"/>
        <v>2808.3491102994785</v>
      </c>
      <c r="V342" s="185">
        <f t="shared" si="67"/>
        <v>2808.35</v>
      </c>
      <c r="W342" s="185">
        <f t="shared" si="61"/>
        <v>95483.86975017919</v>
      </c>
    </row>
    <row r="343" spans="1:23" x14ac:dyDescent="0.25">
      <c r="A343" s="94">
        <f t="shared" si="71"/>
        <v>54179</v>
      </c>
      <c r="B343" s="55">
        <v>325</v>
      </c>
      <c r="C343" s="83">
        <f t="shared" si="70"/>
        <v>380324.29000000004</v>
      </c>
      <c r="D343" s="95">
        <f t="shared" si="63"/>
        <v>1236.05</v>
      </c>
      <c r="E343" s="95">
        <f t="shared" si="64"/>
        <v>9975.7199999999993</v>
      </c>
      <c r="F343" s="95">
        <f t="shared" si="65"/>
        <v>11211.78</v>
      </c>
      <c r="G343" s="95">
        <f t="shared" si="68"/>
        <v>370348.57000000007</v>
      </c>
      <c r="J343" s="156"/>
      <c r="K343" s="139"/>
      <c r="L343" s="143"/>
      <c r="M343" s="157"/>
      <c r="N343" s="157"/>
      <c r="O343" s="157"/>
      <c r="P343" s="157"/>
      <c r="Q343" s="183">
        <f t="shared" si="69"/>
        <v>54240</v>
      </c>
      <c r="R343" s="160">
        <v>327</v>
      </c>
      <c r="S343" s="163">
        <f t="shared" si="66"/>
        <v>95483.86975017919</v>
      </c>
      <c r="T343" s="184">
        <f t="shared" si="60"/>
        <v>0</v>
      </c>
      <c r="U343" s="185">
        <f t="shared" si="62"/>
        <v>2808.3491102994785</v>
      </c>
      <c r="V343" s="185">
        <f t="shared" si="67"/>
        <v>2808.35</v>
      </c>
      <c r="W343" s="185">
        <f t="shared" si="61"/>
        <v>92675.520639879716</v>
      </c>
    </row>
    <row r="344" spans="1:23" x14ac:dyDescent="0.25">
      <c r="A344" s="94">
        <f t="shared" si="71"/>
        <v>54210</v>
      </c>
      <c r="B344" s="55">
        <v>326</v>
      </c>
      <c r="C344" s="83">
        <f t="shared" si="70"/>
        <v>370348.57000000007</v>
      </c>
      <c r="D344" s="95">
        <f t="shared" si="63"/>
        <v>1203.6300000000001</v>
      </c>
      <c r="E344" s="95">
        <f t="shared" si="64"/>
        <v>10008.15</v>
      </c>
      <c r="F344" s="95">
        <f t="shared" si="65"/>
        <v>11211.78</v>
      </c>
      <c r="G344" s="95">
        <f t="shared" si="68"/>
        <v>360340.42000000004</v>
      </c>
      <c r="J344" s="156"/>
      <c r="K344" s="139"/>
      <c r="L344" s="143"/>
      <c r="M344" s="157"/>
      <c r="N344" s="157"/>
      <c r="O344" s="157"/>
      <c r="P344" s="157"/>
      <c r="Q344" s="183">
        <f t="shared" si="69"/>
        <v>54271</v>
      </c>
      <c r="R344" s="160">
        <v>328</v>
      </c>
      <c r="S344" s="163">
        <f t="shared" si="66"/>
        <v>92675.520639879716</v>
      </c>
      <c r="T344" s="184">
        <f t="shared" si="60"/>
        <v>0</v>
      </c>
      <c r="U344" s="185">
        <f t="shared" si="62"/>
        <v>2808.3491102994785</v>
      </c>
      <c r="V344" s="185">
        <f t="shared" si="67"/>
        <v>2808.35</v>
      </c>
      <c r="W344" s="185">
        <f t="shared" si="61"/>
        <v>89867.171529580242</v>
      </c>
    </row>
    <row r="345" spans="1:23" x14ac:dyDescent="0.25">
      <c r="A345" s="94">
        <f t="shared" si="71"/>
        <v>54240</v>
      </c>
      <c r="B345" s="55">
        <v>327</v>
      </c>
      <c r="C345" s="83">
        <f t="shared" si="70"/>
        <v>360340.42000000004</v>
      </c>
      <c r="D345" s="95">
        <f t="shared" si="63"/>
        <v>1171.1099999999999</v>
      </c>
      <c r="E345" s="95">
        <f t="shared" si="64"/>
        <v>10040.67</v>
      </c>
      <c r="F345" s="95">
        <f t="shared" si="65"/>
        <v>11211.78</v>
      </c>
      <c r="G345" s="95">
        <f t="shared" si="68"/>
        <v>350299.75000000006</v>
      </c>
      <c r="J345" s="156"/>
      <c r="K345" s="139"/>
      <c r="L345" s="143"/>
      <c r="M345" s="157"/>
      <c r="N345" s="157"/>
      <c r="O345" s="157"/>
      <c r="P345" s="157"/>
      <c r="Q345" s="183">
        <f t="shared" si="69"/>
        <v>54302</v>
      </c>
      <c r="R345" s="160">
        <v>329</v>
      </c>
      <c r="S345" s="163">
        <f t="shared" si="66"/>
        <v>89867.171529580242</v>
      </c>
      <c r="T345" s="184">
        <f t="shared" si="60"/>
        <v>0</v>
      </c>
      <c r="U345" s="185">
        <f t="shared" si="62"/>
        <v>2808.3491102994785</v>
      </c>
      <c r="V345" s="185">
        <f t="shared" si="67"/>
        <v>2808.35</v>
      </c>
      <c r="W345" s="185">
        <f t="shared" si="61"/>
        <v>87058.822419280768</v>
      </c>
    </row>
    <row r="346" spans="1:23" x14ac:dyDescent="0.25">
      <c r="A346" s="94">
        <f t="shared" si="71"/>
        <v>54271</v>
      </c>
      <c r="B346" s="55">
        <v>328</v>
      </c>
      <c r="C346" s="83">
        <f t="shared" si="70"/>
        <v>350299.75000000006</v>
      </c>
      <c r="D346" s="95">
        <f t="shared" si="63"/>
        <v>1138.47</v>
      </c>
      <c r="E346" s="95">
        <f t="shared" si="64"/>
        <v>10073.299999999999</v>
      </c>
      <c r="F346" s="95">
        <f t="shared" si="65"/>
        <v>11211.78</v>
      </c>
      <c r="G346" s="95">
        <f t="shared" si="68"/>
        <v>340226.45000000007</v>
      </c>
      <c r="J346" s="156"/>
      <c r="K346" s="139"/>
      <c r="L346" s="143"/>
      <c r="M346" s="157"/>
      <c r="N346" s="157"/>
      <c r="O346" s="157"/>
      <c r="P346" s="157"/>
      <c r="Q346" s="183">
        <f t="shared" si="69"/>
        <v>54332</v>
      </c>
      <c r="R346" s="160">
        <v>330</v>
      </c>
      <c r="S346" s="163">
        <f t="shared" si="66"/>
        <v>87058.822419280768</v>
      </c>
      <c r="T346" s="184">
        <f t="shared" si="60"/>
        <v>0</v>
      </c>
      <c r="U346" s="185">
        <f t="shared" si="62"/>
        <v>2808.3491102994785</v>
      </c>
      <c r="V346" s="185">
        <f t="shared" si="67"/>
        <v>2808.35</v>
      </c>
      <c r="W346" s="185">
        <f t="shared" si="61"/>
        <v>84250.473308981294</v>
      </c>
    </row>
    <row r="347" spans="1:23" x14ac:dyDescent="0.25">
      <c r="A347" s="94">
        <f t="shared" si="71"/>
        <v>54302</v>
      </c>
      <c r="B347" s="55">
        <v>329</v>
      </c>
      <c r="C347" s="83">
        <f t="shared" si="70"/>
        <v>340226.45000000007</v>
      </c>
      <c r="D347" s="95">
        <f t="shared" si="63"/>
        <v>1105.74</v>
      </c>
      <c r="E347" s="95">
        <f t="shared" si="64"/>
        <v>10106.040000000001</v>
      </c>
      <c r="F347" s="95">
        <f t="shared" si="65"/>
        <v>11211.78</v>
      </c>
      <c r="G347" s="95">
        <f t="shared" si="68"/>
        <v>330120.41000000009</v>
      </c>
      <c r="J347" s="156"/>
      <c r="K347" s="139"/>
      <c r="L347" s="143"/>
      <c r="M347" s="157"/>
      <c r="N347" s="157"/>
      <c r="O347" s="157"/>
      <c r="P347" s="157"/>
      <c r="Q347" s="183">
        <f t="shared" si="69"/>
        <v>54363</v>
      </c>
      <c r="R347" s="160">
        <v>331</v>
      </c>
      <c r="S347" s="163">
        <f t="shared" si="66"/>
        <v>84250.473308981294</v>
      </c>
      <c r="T347" s="184">
        <f t="shared" si="60"/>
        <v>0</v>
      </c>
      <c r="U347" s="185">
        <f t="shared" si="62"/>
        <v>2808.3491102994785</v>
      </c>
      <c r="V347" s="185">
        <f t="shared" si="67"/>
        <v>2808.35</v>
      </c>
      <c r="W347" s="185">
        <f t="shared" si="61"/>
        <v>81442.12419868182</v>
      </c>
    </row>
    <row r="348" spans="1:23" x14ac:dyDescent="0.25">
      <c r="A348" s="94">
        <f t="shared" si="71"/>
        <v>54332</v>
      </c>
      <c r="B348" s="55">
        <v>330</v>
      </c>
      <c r="C348" s="83">
        <f t="shared" si="70"/>
        <v>330120.41000000009</v>
      </c>
      <c r="D348" s="95">
        <f t="shared" si="63"/>
        <v>1072.8900000000001</v>
      </c>
      <c r="E348" s="95">
        <f t="shared" si="64"/>
        <v>10138.89</v>
      </c>
      <c r="F348" s="95">
        <f t="shared" si="65"/>
        <v>11211.78</v>
      </c>
      <c r="G348" s="95">
        <f t="shared" si="68"/>
        <v>319981.52000000008</v>
      </c>
      <c r="J348" s="156"/>
      <c r="K348" s="139"/>
      <c r="L348" s="143"/>
      <c r="M348" s="157"/>
      <c r="N348" s="157"/>
      <c r="O348" s="157"/>
      <c r="P348" s="157"/>
      <c r="Q348" s="183">
        <f t="shared" si="69"/>
        <v>54393</v>
      </c>
      <c r="R348" s="160">
        <v>332</v>
      </c>
      <c r="S348" s="163">
        <f t="shared" si="66"/>
        <v>81442.12419868182</v>
      </c>
      <c r="T348" s="184">
        <f t="shared" si="60"/>
        <v>0</v>
      </c>
      <c r="U348" s="185">
        <f t="shared" si="62"/>
        <v>2808.3491102994785</v>
      </c>
      <c r="V348" s="185">
        <f t="shared" si="67"/>
        <v>2808.35</v>
      </c>
      <c r="W348" s="185">
        <f t="shared" si="61"/>
        <v>78633.775088382346</v>
      </c>
    </row>
    <row r="349" spans="1:23" x14ac:dyDescent="0.25">
      <c r="A349" s="94">
        <f t="shared" si="71"/>
        <v>54363</v>
      </c>
      <c r="B349" s="55">
        <v>331</v>
      </c>
      <c r="C349" s="83">
        <f t="shared" si="70"/>
        <v>319981.52000000008</v>
      </c>
      <c r="D349" s="95">
        <f t="shared" si="63"/>
        <v>1039.94</v>
      </c>
      <c r="E349" s="95">
        <f t="shared" si="64"/>
        <v>10171.84</v>
      </c>
      <c r="F349" s="95">
        <f t="shared" si="65"/>
        <v>11211.78</v>
      </c>
      <c r="G349" s="95">
        <f t="shared" si="68"/>
        <v>309809.68000000005</v>
      </c>
      <c r="J349" s="156"/>
      <c r="K349" s="139"/>
      <c r="L349" s="143"/>
      <c r="M349" s="157"/>
      <c r="N349" s="157"/>
      <c r="O349" s="157"/>
      <c r="P349" s="157"/>
      <c r="Q349" s="183">
        <f t="shared" si="69"/>
        <v>54424</v>
      </c>
      <c r="R349" s="160">
        <v>333</v>
      </c>
      <c r="S349" s="163">
        <f t="shared" si="66"/>
        <v>78633.775088382346</v>
      </c>
      <c r="T349" s="184">
        <f t="shared" si="60"/>
        <v>0</v>
      </c>
      <c r="U349" s="185">
        <f t="shared" si="62"/>
        <v>2808.3491102994785</v>
      </c>
      <c r="V349" s="185">
        <f t="shared" si="67"/>
        <v>2808.35</v>
      </c>
      <c r="W349" s="185">
        <f t="shared" si="61"/>
        <v>75825.425978082872</v>
      </c>
    </row>
    <row r="350" spans="1:23" x14ac:dyDescent="0.25">
      <c r="A350" s="94">
        <f t="shared" si="71"/>
        <v>54393</v>
      </c>
      <c r="B350" s="55">
        <v>332</v>
      </c>
      <c r="C350" s="83">
        <f t="shared" si="70"/>
        <v>309809.68000000005</v>
      </c>
      <c r="D350" s="95">
        <f t="shared" si="63"/>
        <v>1006.88</v>
      </c>
      <c r="E350" s="95">
        <f t="shared" si="64"/>
        <v>10204.9</v>
      </c>
      <c r="F350" s="95">
        <f t="shared" si="65"/>
        <v>11211.78</v>
      </c>
      <c r="G350" s="95">
        <f t="shared" si="68"/>
        <v>299604.78000000003</v>
      </c>
      <c r="J350" s="156"/>
      <c r="K350" s="139"/>
      <c r="L350" s="143"/>
      <c r="M350" s="157"/>
      <c r="N350" s="157"/>
      <c r="O350" s="157"/>
      <c r="P350" s="157"/>
      <c r="Q350" s="183">
        <f t="shared" si="69"/>
        <v>54455</v>
      </c>
      <c r="R350" s="160">
        <v>334</v>
      </c>
      <c r="S350" s="163">
        <f t="shared" si="66"/>
        <v>75825.425978082872</v>
      </c>
      <c r="T350" s="184">
        <f t="shared" si="60"/>
        <v>0</v>
      </c>
      <c r="U350" s="185">
        <f t="shared" si="62"/>
        <v>2808.3491102994785</v>
      </c>
      <c r="V350" s="185">
        <f t="shared" si="67"/>
        <v>2808.35</v>
      </c>
      <c r="W350" s="185">
        <f t="shared" si="61"/>
        <v>73017.076867783398</v>
      </c>
    </row>
    <row r="351" spans="1:23" x14ac:dyDescent="0.25">
      <c r="A351" s="94">
        <f t="shared" si="71"/>
        <v>54424</v>
      </c>
      <c r="B351" s="55">
        <v>333</v>
      </c>
      <c r="C351" s="83">
        <f t="shared" si="70"/>
        <v>299604.78000000003</v>
      </c>
      <c r="D351" s="95">
        <f t="shared" si="63"/>
        <v>973.72</v>
      </c>
      <c r="E351" s="95">
        <f t="shared" si="64"/>
        <v>10238.06</v>
      </c>
      <c r="F351" s="95">
        <f t="shared" si="65"/>
        <v>11211.78</v>
      </c>
      <c r="G351" s="95">
        <f t="shared" si="68"/>
        <v>289366.72000000003</v>
      </c>
      <c r="J351" s="156"/>
      <c r="K351" s="139"/>
      <c r="L351" s="143"/>
      <c r="M351" s="157"/>
      <c r="N351" s="157"/>
      <c r="O351" s="157"/>
      <c r="P351" s="157"/>
      <c r="Q351" s="183">
        <f t="shared" si="69"/>
        <v>54483</v>
      </c>
      <c r="R351" s="160">
        <v>335</v>
      </c>
      <c r="S351" s="163">
        <f t="shared" si="66"/>
        <v>73017.076867783398</v>
      </c>
      <c r="T351" s="184">
        <f t="shared" si="60"/>
        <v>0</v>
      </c>
      <c r="U351" s="185">
        <f t="shared" si="62"/>
        <v>2808.3491102994785</v>
      </c>
      <c r="V351" s="185">
        <f t="shared" si="67"/>
        <v>2808.35</v>
      </c>
      <c r="W351" s="185">
        <f t="shared" si="61"/>
        <v>70208.727757483925</v>
      </c>
    </row>
    <row r="352" spans="1:23" x14ac:dyDescent="0.25">
      <c r="A352" s="94">
        <f t="shared" si="71"/>
        <v>54455</v>
      </c>
      <c r="B352" s="55">
        <v>334</v>
      </c>
      <c r="C352" s="83">
        <f t="shared" si="70"/>
        <v>289366.72000000003</v>
      </c>
      <c r="D352" s="95">
        <f t="shared" si="63"/>
        <v>940.44</v>
      </c>
      <c r="E352" s="95">
        <f t="shared" si="64"/>
        <v>10271.34</v>
      </c>
      <c r="F352" s="95">
        <f t="shared" si="65"/>
        <v>11211.78</v>
      </c>
      <c r="G352" s="95">
        <f t="shared" si="68"/>
        <v>279095.38</v>
      </c>
      <c r="J352" s="156"/>
      <c r="K352" s="139"/>
      <c r="L352" s="143"/>
      <c r="M352" s="157"/>
      <c r="N352" s="157"/>
      <c r="O352" s="157"/>
      <c r="P352" s="157"/>
      <c r="Q352" s="183">
        <f t="shared" si="69"/>
        <v>54514</v>
      </c>
      <c r="R352" s="160">
        <v>336</v>
      </c>
      <c r="S352" s="163">
        <f t="shared" si="66"/>
        <v>70208.727757483925</v>
      </c>
      <c r="T352" s="184">
        <f t="shared" si="60"/>
        <v>0</v>
      </c>
      <c r="U352" s="185">
        <f t="shared" si="62"/>
        <v>2808.3491102994785</v>
      </c>
      <c r="V352" s="185">
        <f t="shared" si="67"/>
        <v>2808.35</v>
      </c>
      <c r="W352" s="185">
        <f t="shared" si="61"/>
        <v>67400.378647184451</v>
      </c>
    </row>
    <row r="353" spans="1:23" x14ac:dyDescent="0.25">
      <c r="A353" s="94">
        <f t="shared" si="71"/>
        <v>54483</v>
      </c>
      <c r="B353" s="55">
        <v>335</v>
      </c>
      <c r="C353" s="83">
        <f t="shared" si="70"/>
        <v>279095.38</v>
      </c>
      <c r="D353" s="95">
        <f t="shared" si="63"/>
        <v>907.06</v>
      </c>
      <c r="E353" s="95">
        <f t="shared" si="64"/>
        <v>10304.719999999999</v>
      </c>
      <c r="F353" s="95">
        <f t="shared" si="65"/>
        <v>11211.78</v>
      </c>
      <c r="G353" s="95">
        <f t="shared" si="68"/>
        <v>268790.66000000003</v>
      </c>
      <c r="J353" s="156"/>
      <c r="K353" s="139"/>
      <c r="L353" s="143"/>
      <c r="M353" s="157"/>
      <c r="N353" s="157"/>
      <c r="O353" s="157"/>
      <c r="P353" s="157"/>
      <c r="Q353" s="183">
        <f t="shared" si="69"/>
        <v>54544</v>
      </c>
      <c r="R353" s="160">
        <v>337</v>
      </c>
      <c r="S353" s="163">
        <f t="shared" si="66"/>
        <v>67400.378647184451</v>
      </c>
      <c r="T353" s="184">
        <f t="shared" si="60"/>
        <v>0</v>
      </c>
      <c r="U353" s="185">
        <f t="shared" si="62"/>
        <v>2808.3491102994785</v>
      </c>
      <c r="V353" s="185">
        <f t="shared" si="67"/>
        <v>2808.35</v>
      </c>
      <c r="W353" s="185">
        <f t="shared" si="61"/>
        <v>64592.029536884969</v>
      </c>
    </row>
    <row r="354" spans="1:23" x14ac:dyDescent="0.25">
      <c r="A354" s="94">
        <f t="shared" si="71"/>
        <v>54514</v>
      </c>
      <c r="B354" s="55">
        <v>336</v>
      </c>
      <c r="C354" s="83">
        <f t="shared" si="70"/>
        <v>268790.66000000003</v>
      </c>
      <c r="D354" s="95">
        <f t="shared" si="63"/>
        <v>873.57</v>
      </c>
      <c r="E354" s="95">
        <f t="shared" si="64"/>
        <v>10338.209999999999</v>
      </c>
      <c r="F354" s="95">
        <f t="shared" si="65"/>
        <v>11211.78</v>
      </c>
      <c r="G354" s="95">
        <f t="shared" si="68"/>
        <v>258452.45000000004</v>
      </c>
      <c r="J354" s="156"/>
      <c r="K354" s="139"/>
      <c r="L354" s="143"/>
      <c r="M354" s="157"/>
      <c r="N354" s="157"/>
      <c r="O354" s="157"/>
      <c r="P354" s="157"/>
      <c r="Q354" s="183">
        <f t="shared" si="69"/>
        <v>54575</v>
      </c>
      <c r="R354" s="160">
        <v>338</v>
      </c>
      <c r="S354" s="163">
        <f t="shared" si="66"/>
        <v>64592.029536884969</v>
      </c>
      <c r="T354" s="184">
        <f t="shared" si="60"/>
        <v>0</v>
      </c>
      <c r="U354" s="185">
        <f t="shared" si="62"/>
        <v>2808.3491102994785</v>
      </c>
      <c r="V354" s="185">
        <f t="shared" si="67"/>
        <v>2808.35</v>
      </c>
      <c r="W354" s="185">
        <f t="shared" si="61"/>
        <v>61783.680426585488</v>
      </c>
    </row>
    <row r="355" spans="1:23" x14ac:dyDescent="0.25">
      <c r="A355" s="94">
        <f t="shared" si="71"/>
        <v>54544</v>
      </c>
      <c r="B355" s="55">
        <v>337</v>
      </c>
      <c r="C355" s="83">
        <f t="shared" si="70"/>
        <v>258452.45000000004</v>
      </c>
      <c r="D355" s="95">
        <f t="shared" si="63"/>
        <v>839.97</v>
      </c>
      <c r="E355" s="95">
        <f t="shared" si="64"/>
        <v>10371.81</v>
      </c>
      <c r="F355" s="95">
        <f t="shared" si="65"/>
        <v>11211.78</v>
      </c>
      <c r="G355" s="95">
        <f t="shared" si="68"/>
        <v>248080.64000000004</v>
      </c>
      <c r="J355" s="156"/>
      <c r="K355" s="139"/>
      <c r="L355" s="143"/>
      <c r="M355" s="157"/>
      <c r="N355" s="157"/>
      <c r="O355" s="157"/>
      <c r="P355" s="157"/>
      <c r="Q355" s="183">
        <f t="shared" si="69"/>
        <v>54605</v>
      </c>
      <c r="R355" s="160">
        <v>339</v>
      </c>
      <c r="S355" s="163">
        <f t="shared" si="66"/>
        <v>61783.680426585488</v>
      </c>
      <c r="T355" s="184">
        <f t="shared" si="60"/>
        <v>0</v>
      </c>
      <c r="U355" s="185">
        <f t="shared" si="62"/>
        <v>2808.3491102994785</v>
      </c>
      <c r="V355" s="185">
        <f t="shared" si="67"/>
        <v>2808.35</v>
      </c>
      <c r="W355" s="185">
        <f t="shared" si="61"/>
        <v>58975.331316286007</v>
      </c>
    </row>
    <row r="356" spans="1:23" x14ac:dyDescent="0.25">
      <c r="A356" s="94">
        <f t="shared" si="71"/>
        <v>54575</v>
      </c>
      <c r="B356" s="55">
        <v>338</v>
      </c>
      <c r="C356" s="83">
        <f t="shared" si="70"/>
        <v>248080.64000000004</v>
      </c>
      <c r="D356" s="95">
        <f t="shared" si="63"/>
        <v>806.26</v>
      </c>
      <c r="E356" s="95">
        <f t="shared" si="64"/>
        <v>10405.52</v>
      </c>
      <c r="F356" s="95">
        <f t="shared" si="65"/>
        <v>11211.78</v>
      </c>
      <c r="G356" s="95">
        <f t="shared" si="68"/>
        <v>237675.12000000005</v>
      </c>
      <c r="J356" s="156"/>
      <c r="K356" s="139"/>
      <c r="L356" s="143"/>
      <c r="M356" s="157"/>
      <c r="N356" s="157"/>
      <c r="O356" s="157"/>
      <c r="P356" s="157"/>
      <c r="Q356" s="183">
        <f t="shared" si="69"/>
        <v>54636</v>
      </c>
      <c r="R356" s="160">
        <v>340</v>
      </c>
      <c r="S356" s="163">
        <f t="shared" si="66"/>
        <v>58975.331316286007</v>
      </c>
      <c r="T356" s="184">
        <f t="shared" si="60"/>
        <v>0</v>
      </c>
      <c r="U356" s="185">
        <f t="shared" si="62"/>
        <v>2808.3491102994785</v>
      </c>
      <c r="V356" s="185">
        <f t="shared" si="67"/>
        <v>2808.35</v>
      </c>
      <c r="W356" s="185">
        <f t="shared" si="61"/>
        <v>56166.982205986526</v>
      </c>
    </row>
    <row r="357" spans="1:23" x14ac:dyDescent="0.25">
      <c r="A357" s="94">
        <f t="shared" si="71"/>
        <v>54605</v>
      </c>
      <c r="B357" s="55">
        <v>339</v>
      </c>
      <c r="C357" s="83">
        <f t="shared" si="70"/>
        <v>237675.12000000005</v>
      </c>
      <c r="D357" s="95">
        <f t="shared" si="63"/>
        <v>772.44</v>
      </c>
      <c r="E357" s="95">
        <f t="shared" si="64"/>
        <v>10439.33</v>
      </c>
      <c r="F357" s="95">
        <f t="shared" si="65"/>
        <v>11211.78</v>
      </c>
      <c r="G357" s="95">
        <f t="shared" si="68"/>
        <v>227235.79000000007</v>
      </c>
      <c r="J357" s="156"/>
      <c r="K357" s="139"/>
      <c r="L357" s="143"/>
      <c r="M357" s="157"/>
      <c r="N357" s="157"/>
      <c r="O357" s="157"/>
      <c r="P357" s="157"/>
      <c r="Q357" s="183">
        <f t="shared" si="69"/>
        <v>54667</v>
      </c>
      <c r="R357" s="160">
        <v>341</v>
      </c>
      <c r="S357" s="163">
        <f t="shared" si="66"/>
        <v>56166.982205986526</v>
      </c>
      <c r="T357" s="184">
        <f t="shared" si="60"/>
        <v>0</v>
      </c>
      <c r="U357" s="185">
        <f t="shared" si="62"/>
        <v>2808.3491102994785</v>
      </c>
      <c r="V357" s="185">
        <f t="shared" si="67"/>
        <v>2808.35</v>
      </c>
      <c r="W357" s="185">
        <f t="shared" si="61"/>
        <v>53358.633095687044</v>
      </c>
    </row>
    <row r="358" spans="1:23" x14ac:dyDescent="0.25">
      <c r="A358" s="94">
        <f t="shared" si="71"/>
        <v>54636</v>
      </c>
      <c r="B358" s="55">
        <v>340</v>
      </c>
      <c r="C358" s="83">
        <f t="shared" si="70"/>
        <v>227235.79000000007</v>
      </c>
      <c r="D358" s="95">
        <f t="shared" si="63"/>
        <v>738.52</v>
      </c>
      <c r="E358" s="95">
        <f t="shared" si="64"/>
        <v>10473.26</v>
      </c>
      <c r="F358" s="95">
        <f t="shared" si="65"/>
        <v>11211.78</v>
      </c>
      <c r="G358" s="95">
        <f t="shared" si="68"/>
        <v>216762.53000000006</v>
      </c>
      <c r="J358" s="156"/>
      <c r="K358" s="139"/>
      <c r="L358" s="143"/>
      <c r="M358" s="157"/>
      <c r="N358" s="157"/>
      <c r="O358" s="157"/>
      <c r="P358" s="157"/>
      <c r="Q358" s="183">
        <f t="shared" si="69"/>
        <v>54697</v>
      </c>
      <c r="R358" s="160">
        <v>342</v>
      </c>
      <c r="S358" s="163">
        <f t="shared" si="66"/>
        <v>53358.633095687044</v>
      </c>
      <c r="T358" s="184">
        <f t="shared" si="60"/>
        <v>0</v>
      </c>
      <c r="U358" s="185">
        <f t="shared" si="62"/>
        <v>2808.3491102994785</v>
      </c>
      <c r="V358" s="185">
        <f t="shared" si="67"/>
        <v>2808.35</v>
      </c>
      <c r="W358" s="185">
        <f t="shared" si="61"/>
        <v>50550.283985387563</v>
      </c>
    </row>
    <row r="359" spans="1:23" x14ac:dyDescent="0.25">
      <c r="A359" s="94">
        <f t="shared" si="71"/>
        <v>54667</v>
      </c>
      <c r="B359" s="55">
        <v>341</v>
      </c>
      <c r="C359" s="83">
        <f t="shared" si="70"/>
        <v>216762.53000000006</v>
      </c>
      <c r="D359" s="95">
        <f t="shared" si="63"/>
        <v>704.48</v>
      </c>
      <c r="E359" s="95">
        <f t="shared" si="64"/>
        <v>10507.3</v>
      </c>
      <c r="F359" s="95">
        <f t="shared" si="65"/>
        <v>11211.78</v>
      </c>
      <c r="G359" s="95">
        <f t="shared" si="68"/>
        <v>206255.23000000007</v>
      </c>
      <c r="J359" s="156"/>
      <c r="K359" s="139"/>
      <c r="L359" s="143"/>
      <c r="M359" s="157"/>
      <c r="N359" s="157"/>
      <c r="O359" s="157"/>
      <c r="P359" s="157"/>
      <c r="Q359" s="183">
        <f t="shared" si="69"/>
        <v>54728</v>
      </c>
      <c r="R359" s="160">
        <v>343</v>
      </c>
      <c r="S359" s="163">
        <f t="shared" si="66"/>
        <v>50550.283985387563</v>
      </c>
      <c r="T359" s="184">
        <f t="shared" si="60"/>
        <v>0</v>
      </c>
      <c r="U359" s="185">
        <f t="shared" si="62"/>
        <v>2808.3491102994785</v>
      </c>
      <c r="V359" s="185">
        <f t="shared" si="67"/>
        <v>2808.35</v>
      </c>
      <c r="W359" s="185">
        <f t="shared" si="61"/>
        <v>47741.934875088082</v>
      </c>
    </row>
    <row r="360" spans="1:23" x14ac:dyDescent="0.25">
      <c r="A360" s="94">
        <f t="shared" si="71"/>
        <v>54697</v>
      </c>
      <c r="B360" s="55">
        <v>342</v>
      </c>
      <c r="C360" s="83">
        <f t="shared" si="70"/>
        <v>206255.23000000007</v>
      </c>
      <c r="D360" s="95">
        <f t="shared" si="63"/>
        <v>670.33</v>
      </c>
      <c r="E360" s="95">
        <f t="shared" si="64"/>
        <v>10541.45</v>
      </c>
      <c r="F360" s="95">
        <f t="shared" si="65"/>
        <v>11211.78</v>
      </c>
      <c r="G360" s="95">
        <f t="shared" si="68"/>
        <v>195713.78000000006</v>
      </c>
      <c r="J360" s="156"/>
      <c r="K360" s="139"/>
      <c r="L360" s="143"/>
      <c r="M360" s="157"/>
      <c r="N360" s="157"/>
      <c r="O360" s="157"/>
      <c r="P360" s="157"/>
      <c r="Q360" s="183">
        <f t="shared" si="69"/>
        <v>54758</v>
      </c>
      <c r="R360" s="160">
        <v>344</v>
      </c>
      <c r="S360" s="163">
        <f t="shared" si="66"/>
        <v>47741.934875088082</v>
      </c>
      <c r="T360" s="184">
        <f t="shared" si="60"/>
        <v>0</v>
      </c>
      <c r="U360" s="185">
        <f t="shared" si="62"/>
        <v>2808.3491102994785</v>
      </c>
      <c r="V360" s="185">
        <f t="shared" si="67"/>
        <v>2808.35</v>
      </c>
      <c r="W360" s="185">
        <f t="shared" si="61"/>
        <v>44933.5857647886</v>
      </c>
    </row>
    <row r="361" spans="1:23" x14ac:dyDescent="0.25">
      <c r="A361" s="94">
        <f t="shared" si="71"/>
        <v>54728</v>
      </c>
      <c r="B361" s="55">
        <v>343</v>
      </c>
      <c r="C361" s="83">
        <f t="shared" si="70"/>
        <v>195713.78000000006</v>
      </c>
      <c r="D361" s="95">
        <f t="shared" si="63"/>
        <v>636.07000000000005</v>
      </c>
      <c r="E361" s="95">
        <f t="shared" si="64"/>
        <v>10575.71</v>
      </c>
      <c r="F361" s="95">
        <f t="shared" si="65"/>
        <v>11211.78</v>
      </c>
      <c r="G361" s="95">
        <f t="shared" si="68"/>
        <v>185138.07000000007</v>
      </c>
      <c r="J361" s="156"/>
      <c r="K361" s="139"/>
      <c r="L361" s="143"/>
      <c r="M361" s="157"/>
      <c r="N361" s="157"/>
      <c r="O361" s="157"/>
      <c r="P361" s="157"/>
      <c r="Q361" s="183">
        <f t="shared" si="69"/>
        <v>54789</v>
      </c>
      <c r="R361" s="160">
        <v>345</v>
      </c>
      <c r="S361" s="163">
        <f t="shared" si="66"/>
        <v>44933.5857647886</v>
      </c>
      <c r="T361" s="184">
        <f t="shared" si="60"/>
        <v>0</v>
      </c>
      <c r="U361" s="185">
        <f t="shared" si="62"/>
        <v>2808.3491102994785</v>
      </c>
      <c r="V361" s="185">
        <f t="shared" si="67"/>
        <v>2808.35</v>
      </c>
      <c r="W361" s="185">
        <f t="shared" si="61"/>
        <v>42125.236654489119</v>
      </c>
    </row>
    <row r="362" spans="1:23" x14ac:dyDescent="0.25">
      <c r="A362" s="94">
        <f t="shared" si="71"/>
        <v>54758</v>
      </c>
      <c r="B362" s="55">
        <v>344</v>
      </c>
      <c r="C362" s="83">
        <f t="shared" si="70"/>
        <v>185138.07000000007</v>
      </c>
      <c r="D362" s="95">
        <f t="shared" si="63"/>
        <v>601.70000000000005</v>
      </c>
      <c r="E362" s="95">
        <f t="shared" si="64"/>
        <v>10610.08</v>
      </c>
      <c r="F362" s="95">
        <f t="shared" si="65"/>
        <v>11211.78</v>
      </c>
      <c r="G362" s="95">
        <f t="shared" si="68"/>
        <v>174527.99000000008</v>
      </c>
      <c r="J362" s="156"/>
      <c r="K362" s="139"/>
      <c r="L362" s="143"/>
      <c r="M362" s="157"/>
      <c r="N362" s="157"/>
      <c r="O362" s="157"/>
      <c r="P362" s="157"/>
      <c r="Q362" s="183">
        <f t="shared" si="69"/>
        <v>54820</v>
      </c>
      <c r="R362" s="160">
        <v>346</v>
      </c>
      <c r="S362" s="163">
        <f t="shared" si="66"/>
        <v>42125.236654489119</v>
      </c>
      <c r="T362" s="184">
        <f t="shared" si="60"/>
        <v>0</v>
      </c>
      <c r="U362" s="185">
        <f t="shared" si="62"/>
        <v>2808.3491102994785</v>
      </c>
      <c r="V362" s="185">
        <f t="shared" si="67"/>
        <v>2808.35</v>
      </c>
      <c r="W362" s="185">
        <f t="shared" si="61"/>
        <v>39316.887544189638</v>
      </c>
    </row>
    <row r="363" spans="1:23" x14ac:dyDescent="0.25">
      <c r="A363" s="94">
        <f t="shared" si="71"/>
        <v>54789</v>
      </c>
      <c r="B363" s="55">
        <v>345</v>
      </c>
      <c r="C363" s="83">
        <f t="shared" si="70"/>
        <v>174527.99000000008</v>
      </c>
      <c r="D363" s="95">
        <f t="shared" si="63"/>
        <v>567.22</v>
      </c>
      <c r="E363" s="95">
        <f t="shared" si="64"/>
        <v>10644.56</v>
      </c>
      <c r="F363" s="95">
        <f t="shared" si="65"/>
        <v>11211.78</v>
      </c>
      <c r="G363" s="95">
        <f t="shared" si="68"/>
        <v>163883.43000000008</v>
      </c>
      <c r="J363" s="156"/>
      <c r="K363" s="139"/>
      <c r="L363" s="143"/>
      <c r="M363" s="157"/>
      <c r="N363" s="157"/>
      <c r="O363" s="157"/>
      <c r="P363" s="157"/>
      <c r="Q363" s="183">
        <f t="shared" si="69"/>
        <v>54848</v>
      </c>
      <c r="R363" s="160">
        <v>347</v>
      </c>
      <c r="S363" s="163">
        <f t="shared" si="66"/>
        <v>39316.887544189638</v>
      </c>
      <c r="T363" s="184">
        <f t="shared" si="60"/>
        <v>0</v>
      </c>
      <c r="U363" s="185">
        <f t="shared" si="62"/>
        <v>2808.3491102994785</v>
      </c>
      <c r="V363" s="185">
        <f t="shared" si="67"/>
        <v>2808.35</v>
      </c>
      <c r="W363" s="185">
        <f t="shared" si="61"/>
        <v>36508.538433890157</v>
      </c>
    </row>
    <row r="364" spans="1:23" x14ac:dyDescent="0.25">
      <c r="A364" s="94">
        <f t="shared" si="71"/>
        <v>54820</v>
      </c>
      <c r="B364" s="55">
        <v>346</v>
      </c>
      <c r="C364" s="83">
        <f t="shared" si="70"/>
        <v>163883.43000000008</v>
      </c>
      <c r="D364" s="95">
        <f t="shared" si="63"/>
        <v>532.62</v>
      </c>
      <c r="E364" s="95">
        <f t="shared" si="64"/>
        <v>10679.16</v>
      </c>
      <c r="F364" s="95">
        <f t="shared" si="65"/>
        <v>11211.78</v>
      </c>
      <c r="G364" s="95">
        <f t="shared" si="68"/>
        <v>153204.27000000008</v>
      </c>
      <c r="J364" s="156"/>
      <c r="K364" s="139"/>
      <c r="L364" s="143"/>
      <c r="M364" s="157"/>
      <c r="N364" s="157"/>
      <c r="O364" s="157"/>
      <c r="P364" s="157"/>
      <c r="Q364" s="183">
        <f t="shared" si="69"/>
        <v>54879</v>
      </c>
      <c r="R364" s="160">
        <v>348</v>
      </c>
      <c r="S364" s="163">
        <f t="shared" si="66"/>
        <v>36508.538433890157</v>
      </c>
      <c r="T364" s="184">
        <f t="shared" si="60"/>
        <v>0</v>
      </c>
      <c r="U364" s="185">
        <f t="shared" si="62"/>
        <v>2808.3491102994785</v>
      </c>
      <c r="V364" s="185">
        <f t="shared" si="67"/>
        <v>2808.35</v>
      </c>
      <c r="W364" s="185">
        <f t="shared" si="61"/>
        <v>33700.189323590675</v>
      </c>
    </row>
    <row r="365" spans="1:23" x14ac:dyDescent="0.25">
      <c r="A365" s="94">
        <f t="shared" si="71"/>
        <v>54848</v>
      </c>
      <c r="B365" s="55">
        <v>347</v>
      </c>
      <c r="C365" s="83">
        <f t="shared" si="70"/>
        <v>153204.27000000008</v>
      </c>
      <c r="D365" s="95">
        <f t="shared" si="63"/>
        <v>497.91</v>
      </c>
      <c r="E365" s="95">
        <f t="shared" si="64"/>
        <v>10713.86</v>
      </c>
      <c r="F365" s="95">
        <f t="shared" si="65"/>
        <v>11211.78</v>
      </c>
      <c r="G365" s="95">
        <f t="shared" si="68"/>
        <v>142490.41000000009</v>
      </c>
      <c r="J365" s="156"/>
      <c r="K365" s="139"/>
      <c r="L365" s="143"/>
      <c r="M365" s="157"/>
      <c r="N365" s="157"/>
      <c r="O365" s="157"/>
      <c r="P365" s="157"/>
      <c r="Q365" s="183">
        <f t="shared" si="69"/>
        <v>54909</v>
      </c>
      <c r="R365" s="160">
        <v>349</v>
      </c>
      <c r="S365" s="163">
        <f t="shared" si="66"/>
        <v>33700.189323590675</v>
      </c>
      <c r="T365" s="184">
        <f t="shared" si="60"/>
        <v>0</v>
      </c>
      <c r="U365" s="185">
        <f t="shared" si="62"/>
        <v>2808.3491102994785</v>
      </c>
      <c r="V365" s="185">
        <f t="shared" si="67"/>
        <v>2808.35</v>
      </c>
      <c r="W365" s="185">
        <f t="shared" si="61"/>
        <v>30891.840213291198</v>
      </c>
    </row>
    <row r="366" spans="1:23" x14ac:dyDescent="0.25">
      <c r="A366" s="94">
        <f t="shared" si="71"/>
        <v>54879</v>
      </c>
      <c r="B366" s="55">
        <v>348</v>
      </c>
      <c r="C366" s="83">
        <f t="shared" si="70"/>
        <v>142490.41000000009</v>
      </c>
      <c r="D366" s="95">
        <f t="shared" si="63"/>
        <v>463.09</v>
      </c>
      <c r="E366" s="95">
        <f t="shared" si="64"/>
        <v>10748.68</v>
      </c>
      <c r="F366" s="95">
        <f t="shared" si="65"/>
        <v>11211.78</v>
      </c>
      <c r="G366" s="95">
        <f t="shared" si="68"/>
        <v>131741.7300000001</v>
      </c>
      <c r="J366" s="156"/>
      <c r="K366" s="139"/>
      <c r="L366" s="143"/>
      <c r="M366" s="157"/>
      <c r="N366" s="157"/>
      <c r="O366" s="157"/>
      <c r="P366" s="157"/>
      <c r="Q366" s="183">
        <f t="shared" si="69"/>
        <v>54940</v>
      </c>
      <c r="R366" s="160">
        <v>350</v>
      </c>
      <c r="S366" s="163">
        <f t="shared" si="66"/>
        <v>30891.840213291198</v>
      </c>
      <c r="T366" s="184">
        <f t="shared" si="60"/>
        <v>0</v>
      </c>
      <c r="U366" s="185">
        <f t="shared" si="62"/>
        <v>2808.3491102994785</v>
      </c>
      <c r="V366" s="185">
        <f t="shared" si="67"/>
        <v>2808.35</v>
      </c>
      <c r="W366" s="185">
        <f t="shared" si="61"/>
        <v>28083.49110299172</v>
      </c>
    </row>
    <row r="367" spans="1:23" x14ac:dyDescent="0.25">
      <c r="A367" s="94">
        <f t="shared" si="71"/>
        <v>54909</v>
      </c>
      <c r="B367" s="55">
        <v>349</v>
      </c>
      <c r="C367" s="83">
        <f t="shared" si="70"/>
        <v>131741.7300000001</v>
      </c>
      <c r="D367" s="95">
        <f t="shared" si="63"/>
        <v>428.16</v>
      </c>
      <c r="E367" s="95">
        <f t="shared" si="64"/>
        <v>10783.62</v>
      </c>
      <c r="F367" s="95">
        <f t="shared" si="65"/>
        <v>11211.78</v>
      </c>
      <c r="G367" s="95">
        <f t="shared" si="68"/>
        <v>120958.1100000001</v>
      </c>
      <c r="J367" s="156"/>
      <c r="K367" s="139"/>
      <c r="L367" s="143"/>
      <c r="M367" s="157"/>
      <c r="N367" s="157"/>
      <c r="O367" s="157"/>
      <c r="P367" s="157"/>
      <c r="Q367" s="183">
        <f t="shared" si="69"/>
        <v>54970</v>
      </c>
      <c r="R367" s="160">
        <v>351</v>
      </c>
      <c r="S367" s="163">
        <f t="shared" si="66"/>
        <v>28083.49110299172</v>
      </c>
      <c r="T367" s="184">
        <f t="shared" si="60"/>
        <v>0</v>
      </c>
      <c r="U367" s="185">
        <f t="shared" si="62"/>
        <v>2808.3491102994785</v>
      </c>
      <c r="V367" s="185">
        <f t="shared" si="67"/>
        <v>2808.35</v>
      </c>
      <c r="W367" s="185">
        <f t="shared" si="61"/>
        <v>25275.141992692243</v>
      </c>
    </row>
    <row r="368" spans="1:23" x14ac:dyDescent="0.25">
      <c r="A368" s="94">
        <f t="shared" si="71"/>
        <v>54940</v>
      </c>
      <c r="B368" s="55">
        <v>350</v>
      </c>
      <c r="C368" s="83">
        <f t="shared" si="70"/>
        <v>120958.1100000001</v>
      </c>
      <c r="D368" s="95">
        <f t="shared" si="63"/>
        <v>393.11</v>
      </c>
      <c r="E368" s="95">
        <f t="shared" si="64"/>
        <v>10818.66</v>
      </c>
      <c r="F368" s="95">
        <f t="shared" si="65"/>
        <v>11211.78</v>
      </c>
      <c r="G368" s="95">
        <f t="shared" si="68"/>
        <v>110139.4500000001</v>
      </c>
      <c r="J368" s="156"/>
      <c r="K368" s="139"/>
      <c r="L368" s="143"/>
      <c r="M368" s="157"/>
      <c r="N368" s="157"/>
      <c r="O368" s="157"/>
      <c r="P368" s="157"/>
      <c r="Q368" s="183">
        <f t="shared" si="69"/>
        <v>55001</v>
      </c>
      <c r="R368" s="160">
        <v>352</v>
      </c>
      <c r="S368" s="163">
        <f t="shared" si="66"/>
        <v>25275.141992692243</v>
      </c>
      <c r="T368" s="184">
        <f t="shared" si="60"/>
        <v>0</v>
      </c>
      <c r="U368" s="185">
        <f t="shared" si="62"/>
        <v>2808.3491102994785</v>
      </c>
      <c r="V368" s="185">
        <f t="shared" si="67"/>
        <v>2808.35</v>
      </c>
      <c r="W368" s="185">
        <f t="shared" si="61"/>
        <v>22466.792882392765</v>
      </c>
    </row>
    <row r="369" spans="1:23" x14ac:dyDescent="0.25">
      <c r="A369" s="94">
        <f t="shared" si="71"/>
        <v>54970</v>
      </c>
      <c r="B369" s="55">
        <v>351</v>
      </c>
      <c r="C369" s="83">
        <f t="shared" si="70"/>
        <v>110139.4500000001</v>
      </c>
      <c r="D369" s="95">
        <f t="shared" si="63"/>
        <v>357.95</v>
      </c>
      <c r="E369" s="95">
        <f t="shared" si="64"/>
        <v>10853.83</v>
      </c>
      <c r="F369" s="95">
        <f t="shared" si="65"/>
        <v>11211.78</v>
      </c>
      <c r="G369" s="95">
        <f t="shared" si="68"/>
        <v>99285.620000000097</v>
      </c>
      <c r="J369" s="156"/>
      <c r="K369" s="139"/>
      <c r="L369" s="143"/>
      <c r="M369" s="157"/>
      <c r="N369" s="157"/>
      <c r="O369" s="157"/>
      <c r="P369" s="157"/>
      <c r="Q369" s="183">
        <f t="shared" si="69"/>
        <v>55032</v>
      </c>
      <c r="R369" s="160">
        <v>353</v>
      </c>
      <c r="S369" s="163">
        <f t="shared" si="66"/>
        <v>22466.792882392765</v>
      </c>
      <c r="T369" s="184">
        <f t="shared" si="60"/>
        <v>0</v>
      </c>
      <c r="U369" s="185">
        <f t="shared" si="62"/>
        <v>2808.3491102994785</v>
      </c>
      <c r="V369" s="185">
        <f t="shared" si="67"/>
        <v>2808.35</v>
      </c>
      <c r="W369" s="185">
        <f t="shared" si="61"/>
        <v>19658.443772093287</v>
      </c>
    </row>
    <row r="370" spans="1:23" x14ac:dyDescent="0.25">
      <c r="A370" s="94">
        <f t="shared" si="71"/>
        <v>55001</v>
      </c>
      <c r="B370" s="55">
        <v>352</v>
      </c>
      <c r="C370" s="83">
        <f t="shared" si="70"/>
        <v>99285.620000000097</v>
      </c>
      <c r="D370" s="95">
        <f t="shared" si="63"/>
        <v>322.68</v>
      </c>
      <c r="E370" s="95">
        <f t="shared" si="64"/>
        <v>10889.1</v>
      </c>
      <c r="F370" s="95">
        <f t="shared" si="65"/>
        <v>11211.78</v>
      </c>
      <c r="G370" s="95">
        <f t="shared" si="68"/>
        <v>88396.520000000091</v>
      </c>
      <c r="J370" s="156"/>
      <c r="K370" s="139"/>
      <c r="L370" s="143"/>
      <c r="M370" s="157"/>
      <c r="N370" s="157"/>
      <c r="O370" s="157"/>
      <c r="P370" s="157"/>
      <c r="Q370" s="183">
        <f t="shared" si="69"/>
        <v>55062</v>
      </c>
      <c r="R370" s="160">
        <v>354</v>
      </c>
      <c r="S370" s="163">
        <f t="shared" si="66"/>
        <v>19658.443772093287</v>
      </c>
      <c r="T370" s="184">
        <f t="shared" si="60"/>
        <v>0</v>
      </c>
      <c r="U370" s="185">
        <f t="shared" si="62"/>
        <v>2808.3491102994785</v>
      </c>
      <c r="V370" s="185">
        <f t="shared" si="67"/>
        <v>2808.35</v>
      </c>
      <c r="W370" s="185">
        <f t="shared" si="61"/>
        <v>16850.09466179381</v>
      </c>
    </row>
    <row r="371" spans="1:23" x14ac:dyDescent="0.25">
      <c r="A371" s="94">
        <f t="shared" si="71"/>
        <v>55032</v>
      </c>
      <c r="B371" s="55">
        <v>353</v>
      </c>
      <c r="C371" s="83">
        <f t="shared" si="70"/>
        <v>88396.520000000091</v>
      </c>
      <c r="D371" s="95">
        <f t="shared" si="63"/>
        <v>287.29000000000002</v>
      </c>
      <c r="E371" s="95">
        <f t="shared" si="64"/>
        <v>10924.49</v>
      </c>
      <c r="F371" s="95">
        <f t="shared" si="65"/>
        <v>11211.78</v>
      </c>
      <c r="G371" s="95">
        <f t="shared" si="68"/>
        <v>77472.030000000086</v>
      </c>
      <c r="J371" s="156"/>
      <c r="K371" s="139"/>
      <c r="L371" s="143"/>
      <c r="M371" s="157"/>
      <c r="N371" s="157"/>
      <c r="O371" s="157"/>
      <c r="P371" s="157"/>
      <c r="Q371" s="183">
        <f t="shared" si="69"/>
        <v>55093</v>
      </c>
      <c r="R371" s="160">
        <v>355</v>
      </c>
      <c r="S371" s="163">
        <f t="shared" si="66"/>
        <v>16850.09466179381</v>
      </c>
      <c r="T371" s="184">
        <f t="shared" si="60"/>
        <v>0</v>
      </c>
      <c r="U371" s="185">
        <f t="shared" si="62"/>
        <v>2808.3491102994785</v>
      </c>
      <c r="V371" s="185">
        <f t="shared" si="67"/>
        <v>2808.35</v>
      </c>
      <c r="W371" s="185">
        <f t="shared" si="61"/>
        <v>14041.745551494332</v>
      </c>
    </row>
    <row r="372" spans="1:23" x14ac:dyDescent="0.25">
      <c r="A372" s="94">
        <f t="shared" si="71"/>
        <v>55062</v>
      </c>
      <c r="B372" s="55">
        <v>354</v>
      </c>
      <c r="C372" s="83">
        <f t="shared" si="70"/>
        <v>77472.030000000086</v>
      </c>
      <c r="D372" s="95">
        <f t="shared" si="63"/>
        <v>251.78</v>
      </c>
      <c r="E372" s="95">
        <f t="shared" si="64"/>
        <v>10959.99</v>
      </c>
      <c r="F372" s="95">
        <f t="shared" si="65"/>
        <v>11211.78</v>
      </c>
      <c r="G372" s="95">
        <f t="shared" si="68"/>
        <v>66512.040000000081</v>
      </c>
      <c r="J372" s="156"/>
      <c r="K372" s="139"/>
      <c r="L372" s="143"/>
      <c r="M372" s="157"/>
      <c r="N372" s="157"/>
      <c r="O372" s="157"/>
      <c r="P372" s="157"/>
      <c r="Q372" s="183">
        <f t="shared" si="69"/>
        <v>55123</v>
      </c>
      <c r="R372" s="160">
        <v>356</v>
      </c>
      <c r="S372" s="163">
        <f t="shared" si="66"/>
        <v>14041.745551494332</v>
      </c>
      <c r="T372" s="184">
        <f t="shared" si="60"/>
        <v>0</v>
      </c>
      <c r="U372" s="185">
        <f t="shared" si="62"/>
        <v>2808.3491102994785</v>
      </c>
      <c r="V372" s="185">
        <f t="shared" si="67"/>
        <v>2808.35</v>
      </c>
      <c r="W372" s="185">
        <f t="shared" si="61"/>
        <v>11233.396441194855</v>
      </c>
    </row>
    <row r="373" spans="1:23" x14ac:dyDescent="0.25">
      <c r="A373" s="94">
        <f t="shared" si="71"/>
        <v>55093</v>
      </c>
      <c r="B373" s="55">
        <v>355</v>
      </c>
      <c r="C373" s="83">
        <f t="shared" si="70"/>
        <v>66512.040000000081</v>
      </c>
      <c r="D373" s="95">
        <f t="shared" si="63"/>
        <v>216.16</v>
      </c>
      <c r="E373" s="95">
        <f t="shared" si="64"/>
        <v>10995.61</v>
      </c>
      <c r="F373" s="95">
        <f t="shared" si="65"/>
        <v>11211.78</v>
      </c>
      <c r="G373" s="95">
        <f t="shared" si="68"/>
        <v>55516.43000000008</v>
      </c>
      <c r="J373" s="156"/>
      <c r="K373" s="139"/>
      <c r="L373" s="143"/>
      <c r="M373" s="157"/>
      <c r="N373" s="157"/>
      <c r="O373" s="157"/>
      <c r="P373" s="157"/>
      <c r="Q373" s="183">
        <f t="shared" si="69"/>
        <v>55154</v>
      </c>
      <c r="R373" s="160">
        <v>357</v>
      </c>
      <c r="S373" s="163">
        <f t="shared" si="66"/>
        <v>11233.396441194855</v>
      </c>
      <c r="T373" s="184">
        <f t="shared" si="60"/>
        <v>0</v>
      </c>
      <c r="U373" s="185">
        <f t="shared" si="62"/>
        <v>2808.3491102994785</v>
      </c>
      <c r="V373" s="185">
        <f t="shared" si="67"/>
        <v>2808.35</v>
      </c>
      <c r="W373" s="185">
        <f t="shared" si="61"/>
        <v>8425.0473308953769</v>
      </c>
    </row>
    <row r="374" spans="1:23" x14ac:dyDescent="0.25">
      <c r="A374" s="94">
        <f t="shared" si="71"/>
        <v>55123</v>
      </c>
      <c r="B374" s="55">
        <v>356</v>
      </c>
      <c r="C374" s="83">
        <f t="shared" si="70"/>
        <v>55516.43000000008</v>
      </c>
      <c r="D374" s="95">
        <f t="shared" si="63"/>
        <v>180.43</v>
      </c>
      <c r="E374" s="95">
        <f t="shared" si="64"/>
        <v>11031.35</v>
      </c>
      <c r="F374" s="95">
        <f t="shared" si="65"/>
        <v>11211.78</v>
      </c>
      <c r="G374" s="95">
        <f t="shared" si="68"/>
        <v>44485.080000000082</v>
      </c>
      <c r="J374" s="156"/>
      <c r="K374" s="139"/>
      <c r="L374" s="143"/>
      <c r="M374" s="157"/>
      <c r="N374" s="157"/>
      <c r="O374" s="157"/>
      <c r="P374" s="157"/>
      <c r="Q374" s="183">
        <f t="shared" si="69"/>
        <v>55185</v>
      </c>
      <c r="R374" s="160">
        <v>358</v>
      </c>
      <c r="S374" s="163">
        <f t="shared" si="66"/>
        <v>8425.0473308953769</v>
      </c>
      <c r="T374" s="184">
        <f t="shared" si="60"/>
        <v>0</v>
      </c>
      <c r="U374" s="185">
        <f t="shared" si="62"/>
        <v>2808.3491102994785</v>
      </c>
      <c r="V374" s="185">
        <f t="shared" si="67"/>
        <v>2808.35</v>
      </c>
      <c r="W374" s="185">
        <f t="shared" si="61"/>
        <v>5616.6982205958984</v>
      </c>
    </row>
    <row r="375" spans="1:23" x14ac:dyDescent="0.25">
      <c r="A375" s="94">
        <f t="shared" si="71"/>
        <v>55154</v>
      </c>
      <c r="B375" s="55">
        <v>357</v>
      </c>
      <c r="C375" s="83">
        <f t="shared" si="70"/>
        <v>44485.080000000082</v>
      </c>
      <c r="D375" s="95">
        <f t="shared" si="63"/>
        <v>144.58000000000001</v>
      </c>
      <c r="E375" s="95">
        <f t="shared" si="64"/>
        <v>11067.2</v>
      </c>
      <c r="F375" s="95">
        <f t="shared" si="65"/>
        <v>11211.78</v>
      </c>
      <c r="G375" s="95">
        <f t="shared" si="68"/>
        <v>33417.880000000077</v>
      </c>
      <c r="J375" s="156"/>
      <c r="K375" s="139"/>
      <c r="L375" s="143"/>
      <c r="M375" s="157"/>
      <c r="N375" s="157"/>
      <c r="O375" s="157"/>
      <c r="P375" s="157"/>
      <c r="Q375" s="183">
        <f t="shared" si="69"/>
        <v>55213</v>
      </c>
      <c r="R375" s="160">
        <v>359</v>
      </c>
      <c r="S375" s="163">
        <f t="shared" si="66"/>
        <v>5616.6982205958984</v>
      </c>
      <c r="T375" s="184">
        <f t="shared" si="60"/>
        <v>0</v>
      </c>
      <c r="U375" s="185">
        <f t="shared" si="62"/>
        <v>2808.3491102994785</v>
      </c>
      <c r="V375" s="185">
        <f t="shared" si="67"/>
        <v>2808.35</v>
      </c>
      <c r="W375" s="185">
        <f t="shared" si="61"/>
        <v>2808.3491102964199</v>
      </c>
    </row>
    <row r="376" spans="1:23" x14ac:dyDescent="0.25">
      <c r="A376" s="94">
        <f t="shared" si="71"/>
        <v>55185</v>
      </c>
      <c r="B376" s="55">
        <v>358</v>
      </c>
      <c r="C376" s="83">
        <f t="shared" si="70"/>
        <v>33417.880000000077</v>
      </c>
      <c r="D376" s="95">
        <f t="shared" si="63"/>
        <v>108.61</v>
      </c>
      <c r="E376" s="95">
        <f t="shared" si="64"/>
        <v>11103.17</v>
      </c>
      <c r="F376" s="95">
        <f t="shared" si="65"/>
        <v>11211.78</v>
      </c>
      <c r="G376" s="95">
        <f t="shared" si="68"/>
        <v>22314.710000000079</v>
      </c>
      <c r="J376" s="156"/>
      <c r="K376" s="139"/>
      <c r="L376" s="143"/>
      <c r="M376" s="157"/>
      <c r="N376" s="157"/>
      <c r="O376" s="157"/>
      <c r="P376" s="157"/>
      <c r="Q376" s="183">
        <f t="shared" si="69"/>
        <v>55244</v>
      </c>
      <c r="R376" s="160">
        <v>360</v>
      </c>
      <c r="S376" s="163">
        <f t="shared" si="66"/>
        <v>2808.3491102964199</v>
      </c>
      <c r="T376" s="184">
        <f t="shared" si="60"/>
        <v>0</v>
      </c>
      <c r="U376" s="185">
        <f t="shared" si="62"/>
        <v>2808.3491102994785</v>
      </c>
      <c r="V376" s="185">
        <f t="shared" si="67"/>
        <v>2808.35</v>
      </c>
      <c r="W376" s="186">
        <f t="shared" si="61"/>
        <v>-3.0586306820623577E-9</v>
      </c>
    </row>
    <row r="377" spans="1:23" x14ac:dyDescent="0.25">
      <c r="A377" s="94">
        <f t="shared" si="71"/>
        <v>55213</v>
      </c>
      <c r="B377" s="55">
        <v>359</v>
      </c>
      <c r="C377" s="83">
        <f t="shared" si="70"/>
        <v>22314.710000000079</v>
      </c>
      <c r="D377" s="95">
        <f t="shared" si="63"/>
        <v>72.52</v>
      </c>
      <c r="E377" s="95">
        <f t="shared" si="64"/>
        <v>11139.26</v>
      </c>
      <c r="F377" s="95">
        <f t="shared" si="65"/>
        <v>11211.78</v>
      </c>
      <c r="G377" s="95">
        <f t="shared" si="68"/>
        <v>11175.450000000079</v>
      </c>
      <c r="J377" s="156"/>
      <c r="K377" s="139"/>
      <c r="L377" s="143"/>
      <c r="M377" s="157"/>
      <c r="N377" s="157"/>
      <c r="O377" s="157"/>
      <c r="P377" s="157"/>
      <c r="Q377" s="170"/>
      <c r="R377" s="170"/>
      <c r="S377" s="170"/>
      <c r="T377" s="170"/>
      <c r="U377" s="170"/>
      <c r="V377" s="170"/>
      <c r="W377" s="170"/>
    </row>
    <row r="378" spans="1:23" x14ac:dyDescent="0.25">
      <c r="A378" s="94">
        <f t="shared" si="71"/>
        <v>55244</v>
      </c>
      <c r="B378" s="55">
        <v>360</v>
      </c>
      <c r="C378" s="83">
        <f t="shared" si="70"/>
        <v>11175.450000000079</v>
      </c>
      <c r="D378" s="95">
        <f t="shared" si="63"/>
        <v>36.32</v>
      </c>
      <c r="E378" s="95">
        <f t="shared" si="64"/>
        <v>11175.46</v>
      </c>
      <c r="F378" s="95">
        <f t="shared" si="65"/>
        <v>11211.78</v>
      </c>
      <c r="G378" s="95">
        <v>0</v>
      </c>
      <c r="Q378" s="170"/>
      <c r="R378" s="170"/>
      <c r="S378" s="170"/>
      <c r="T378" s="170"/>
      <c r="U378" s="170"/>
      <c r="V378" s="170"/>
      <c r="W378" s="17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33"/>
  <sheetViews>
    <sheetView workbookViewId="0">
      <selection activeCell="E8" sqref="E8"/>
    </sheetView>
  </sheetViews>
  <sheetFormatPr defaultColWidth="9.140625" defaultRowHeight="15" x14ac:dyDescent="0.25"/>
  <cols>
    <col min="1" max="1" width="9.140625" style="56"/>
    <col min="2" max="2" width="7.85546875" style="56" customWidth="1"/>
    <col min="3" max="3" width="14.7109375" style="56" customWidth="1"/>
    <col min="4" max="4" width="14.28515625" style="56" customWidth="1"/>
    <col min="5" max="7" width="14.7109375" style="56" customWidth="1"/>
    <col min="8" max="10" width="9.140625" style="56"/>
    <col min="11" max="11" width="11" style="56" customWidth="1"/>
    <col min="12" max="16384" width="9.140625" style="56"/>
  </cols>
  <sheetData>
    <row r="1" spans="1:16" x14ac:dyDescent="0.25">
      <c r="A1" s="77"/>
      <c r="B1" s="77"/>
      <c r="C1" s="77"/>
      <c r="D1" s="77"/>
      <c r="E1" s="77"/>
      <c r="F1" s="77"/>
      <c r="G1" s="78"/>
    </row>
    <row r="2" spans="1:16" x14ac:dyDescent="0.25">
      <c r="A2" s="77"/>
      <c r="B2" s="77"/>
      <c r="C2" s="77"/>
      <c r="D2" s="77"/>
      <c r="E2" s="77"/>
      <c r="F2" s="79"/>
      <c r="G2" s="80"/>
      <c r="K2" s="60"/>
      <c r="L2" s="60"/>
      <c r="M2" s="60"/>
      <c r="N2" s="60"/>
    </row>
    <row r="3" spans="1:16" x14ac:dyDescent="0.25">
      <c r="A3" s="77"/>
      <c r="B3" s="77"/>
      <c r="C3" s="77"/>
      <c r="D3" s="77"/>
      <c r="E3" s="77"/>
      <c r="F3" s="79"/>
      <c r="G3" s="80"/>
      <c r="K3" s="60"/>
      <c r="L3" s="60"/>
      <c r="M3" s="60"/>
      <c r="N3" s="60"/>
    </row>
    <row r="4" spans="1:16" ht="21" x14ac:dyDescent="0.35">
      <c r="A4" s="77"/>
      <c r="B4" s="81" t="s">
        <v>79</v>
      </c>
      <c r="C4" s="77"/>
      <c r="D4" s="77"/>
      <c r="E4" s="82"/>
      <c r="F4" s="83"/>
      <c r="G4" s="77"/>
      <c r="K4" s="60"/>
      <c r="L4" s="60"/>
      <c r="M4" s="60"/>
      <c r="N4" s="60"/>
      <c r="O4" s="98"/>
    </row>
    <row r="5" spans="1:16" x14ac:dyDescent="0.25">
      <c r="A5" s="77"/>
      <c r="B5" s="77"/>
      <c r="C5" s="77"/>
      <c r="D5" s="77"/>
      <c r="E5" s="77"/>
      <c r="F5" s="83"/>
      <c r="G5" s="77"/>
      <c r="K5" s="60"/>
      <c r="L5" s="60"/>
      <c r="M5" s="60"/>
      <c r="N5" s="60"/>
      <c r="O5" s="98"/>
    </row>
    <row r="6" spans="1:16" x14ac:dyDescent="0.25">
      <c r="A6" s="77"/>
      <c r="B6" s="84" t="s">
        <v>53</v>
      </c>
      <c r="C6" s="85"/>
      <c r="D6" s="86"/>
      <c r="E6" s="87">
        <v>44317</v>
      </c>
      <c r="F6" s="88"/>
      <c r="G6" s="77"/>
      <c r="K6" s="60"/>
      <c r="L6" s="60"/>
      <c r="M6" s="60"/>
      <c r="N6" s="60"/>
      <c r="O6" s="59"/>
    </row>
    <row r="7" spans="1:16" x14ac:dyDescent="0.25">
      <c r="A7" s="77"/>
      <c r="B7" s="89" t="s">
        <v>55</v>
      </c>
      <c r="C7" s="55"/>
      <c r="E7" s="57">
        <v>120</v>
      </c>
      <c r="F7" s="90" t="s">
        <v>43</v>
      </c>
      <c r="G7" s="77"/>
      <c r="I7" s="135"/>
      <c r="K7" s="60"/>
      <c r="L7" s="60"/>
      <c r="M7" s="60"/>
      <c r="N7" s="60"/>
      <c r="O7" s="61"/>
    </row>
    <row r="8" spans="1:16" x14ac:dyDescent="0.25">
      <c r="A8" s="77"/>
      <c r="B8" s="89" t="s">
        <v>73</v>
      </c>
      <c r="C8" s="55"/>
      <c r="D8" s="63">
        <f>E6-1</f>
        <v>44316</v>
      </c>
      <c r="E8" s="64">
        <v>64948.51999999999</v>
      </c>
      <c r="F8" s="90" t="s">
        <v>58</v>
      </c>
      <c r="G8" s="77"/>
      <c r="M8" s="62"/>
      <c r="N8" s="62"/>
      <c r="O8" s="62"/>
    </row>
    <row r="9" spans="1:16" x14ac:dyDescent="0.25">
      <c r="A9" s="77"/>
      <c r="B9" s="89" t="s">
        <v>80</v>
      </c>
      <c r="C9" s="55"/>
      <c r="D9" s="63">
        <f>EDATE(D8,E7)</f>
        <v>47968</v>
      </c>
      <c r="E9" s="64">
        <v>0</v>
      </c>
      <c r="F9" s="90" t="s">
        <v>58</v>
      </c>
      <c r="G9" s="77"/>
      <c r="K9" s="60"/>
      <c r="L9" s="60"/>
      <c r="M9" s="61"/>
      <c r="N9" s="61"/>
      <c r="O9" s="61"/>
      <c r="P9" s="62"/>
    </row>
    <row r="10" spans="1:16" x14ac:dyDescent="0.25">
      <c r="A10" s="77"/>
      <c r="B10" s="100" t="s">
        <v>64</v>
      </c>
      <c r="C10" s="101"/>
      <c r="D10" s="102"/>
      <c r="E10" s="103">
        <v>3.9E-2</v>
      </c>
      <c r="F10" s="91"/>
      <c r="G10" s="92"/>
      <c r="K10" s="60"/>
      <c r="L10" s="60"/>
      <c r="M10" s="61"/>
      <c r="N10" s="61"/>
      <c r="O10" s="61"/>
      <c r="P10" s="62"/>
    </row>
    <row r="11" spans="1:16" x14ac:dyDescent="0.25">
      <c r="A11" s="77"/>
      <c r="B11" s="57"/>
      <c r="C11" s="55"/>
      <c r="E11" s="58"/>
      <c r="F11" s="57"/>
      <c r="G11" s="92"/>
      <c r="K11" s="60"/>
      <c r="L11" s="60"/>
      <c r="M11" s="61"/>
      <c r="N11" s="61"/>
      <c r="O11" s="61"/>
      <c r="P11" s="62"/>
    </row>
    <row r="12" spans="1:16" x14ac:dyDescent="0.25">
      <c r="K12" s="60"/>
      <c r="L12" s="60"/>
      <c r="M12" s="61"/>
      <c r="N12" s="61"/>
      <c r="O12" s="61"/>
      <c r="P12" s="62"/>
    </row>
    <row r="13" spans="1:16" ht="15.75" thickBot="1" x14ac:dyDescent="0.3">
      <c r="A13" s="93" t="s">
        <v>65</v>
      </c>
      <c r="B13" s="93" t="s">
        <v>66</v>
      </c>
      <c r="C13" s="93" t="s">
        <v>67</v>
      </c>
      <c r="D13" s="93" t="s">
        <v>68</v>
      </c>
      <c r="E13" s="93" t="s">
        <v>69</v>
      </c>
      <c r="F13" s="93" t="s">
        <v>70</v>
      </c>
      <c r="G13" s="93" t="s">
        <v>71</v>
      </c>
      <c r="K13" s="60"/>
      <c r="L13" s="60"/>
      <c r="M13" s="61"/>
      <c r="N13" s="61"/>
      <c r="O13" s="61"/>
      <c r="P13" s="62"/>
    </row>
    <row r="14" spans="1:16" x14ac:dyDescent="0.25">
      <c r="A14" s="94">
        <f>E6</f>
        <v>44317</v>
      </c>
      <c r="B14" s="55">
        <v>1</v>
      </c>
      <c r="C14" s="83">
        <f>E8</f>
        <v>64948.51999999999</v>
      </c>
      <c r="D14" s="95">
        <f>ROUND(C14*$E$10/12,2)</f>
        <v>211.08</v>
      </c>
      <c r="E14" s="95">
        <f>F14-D14</f>
        <v>443.40999999999997</v>
      </c>
      <c r="F14" s="95">
        <f>ROUND(PMT($E$10/12,E7,-E8,E9),2)</f>
        <v>654.49</v>
      </c>
      <c r="G14" s="95">
        <f>C14-E14</f>
        <v>64505.109999999986</v>
      </c>
      <c r="K14" s="60"/>
      <c r="L14" s="60"/>
      <c r="M14" s="61"/>
      <c r="N14" s="61"/>
      <c r="O14" s="61"/>
      <c r="P14" s="62"/>
    </row>
    <row r="15" spans="1:16" x14ac:dyDescent="0.25">
      <c r="A15" s="94">
        <f>EDATE(A14,1)</f>
        <v>44348</v>
      </c>
      <c r="B15" s="55">
        <v>2</v>
      </c>
      <c r="C15" s="83">
        <f>G14</f>
        <v>64505.109999999986</v>
      </c>
      <c r="D15" s="95">
        <f t="shared" ref="D15:D72" si="0">ROUND(C15*$E$10/12,2)</f>
        <v>209.64</v>
      </c>
      <c r="E15" s="95">
        <f>F15-D15</f>
        <v>444.85</v>
      </c>
      <c r="F15" s="95">
        <f>F14</f>
        <v>654.49</v>
      </c>
      <c r="G15" s="95">
        <f t="shared" ref="G15:G72" si="1">C15-E15</f>
        <v>64060.259999999987</v>
      </c>
      <c r="K15" s="60"/>
      <c r="L15" s="60"/>
      <c r="M15" s="61"/>
      <c r="N15" s="61"/>
      <c r="O15" s="61"/>
      <c r="P15" s="62"/>
    </row>
    <row r="16" spans="1:16" x14ac:dyDescent="0.25">
      <c r="A16" s="94">
        <f>EDATE(A15,1)</f>
        <v>44378</v>
      </c>
      <c r="B16" s="55">
        <v>3</v>
      </c>
      <c r="C16" s="83">
        <f>G15</f>
        <v>64060.259999999987</v>
      </c>
      <c r="D16" s="95">
        <f t="shared" si="0"/>
        <v>208.2</v>
      </c>
      <c r="E16" s="95">
        <f>F16-D16</f>
        <v>446.29</v>
      </c>
      <c r="F16" s="95">
        <f t="shared" ref="F16:F79" si="2">F15</f>
        <v>654.49</v>
      </c>
      <c r="G16" s="95">
        <f t="shared" si="1"/>
        <v>63613.969999999987</v>
      </c>
      <c r="K16" s="60"/>
      <c r="L16" s="60"/>
      <c r="M16" s="61"/>
      <c r="N16" s="61"/>
      <c r="O16" s="61"/>
      <c r="P16" s="62"/>
    </row>
    <row r="17" spans="1:16" x14ac:dyDescent="0.25">
      <c r="A17" s="94">
        <f t="shared" ref="A17:A80" si="3">EDATE(A16,1)</f>
        <v>44409</v>
      </c>
      <c r="B17" s="55">
        <v>4</v>
      </c>
      <c r="C17" s="83">
        <f t="shared" ref="C17:C72" si="4">G16</f>
        <v>63613.969999999987</v>
      </c>
      <c r="D17" s="95">
        <f t="shared" si="0"/>
        <v>206.75</v>
      </c>
      <c r="E17" s="95">
        <f t="shared" ref="E17:E72" si="5">F17-D17</f>
        <v>447.74</v>
      </c>
      <c r="F17" s="95">
        <f t="shared" si="2"/>
        <v>654.49</v>
      </c>
      <c r="G17" s="95">
        <f t="shared" si="1"/>
        <v>63166.229999999989</v>
      </c>
      <c r="K17" s="60"/>
      <c r="L17" s="60"/>
      <c r="M17" s="61"/>
      <c r="N17" s="61"/>
      <c r="O17" s="61"/>
      <c r="P17" s="62"/>
    </row>
    <row r="18" spans="1:16" x14ac:dyDescent="0.25">
      <c r="A18" s="94">
        <f t="shared" si="3"/>
        <v>44440</v>
      </c>
      <c r="B18" s="55">
        <v>5</v>
      </c>
      <c r="C18" s="83">
        <f t="shared" si="4"/>
        <v>63166.229999999989</v>
      </c>
      <c r="D18" s="95">
        <f t="shared" si="0"/>
        <v>205.29</v>
      </c>
      <c r="E18" s="95">
        <f t="shared" si="5"/>
        <v>449.20000000000005</v>
      </c>
      <c r="F18" s="95">
        <f t="shared" si="2"/>
        <v>654.49</v>
      </c>
      <c r="G18" s="95">
        <f t="shared" si="1"/>
        <v>62717.029999999992</v>
      </c>
      <c r="K18" s="60"/>
      <c r="L18" s="60"/>
      <c r="M18" s="61"/>
      <c r="N18" s="61"/>
      <c r="O18" s="61"/>
      <c r="P18" s="62"/>
    </row>
    <row r="19" spans="1:16" x14ac:dyDescent="0.25">
      <c r="A19" s="94">
        <f t="shared" si="3"/>
        <v>44470</v>
      </c>
      <c r="B19" s="55">
        <v>6</v>
      </c>
      <c r="C19" s="83">
        <f t="shared" si="4"/>
        <v>62717.029999999992</v>
      </c>
      <c r="D19" s="95">
        <f t="shared" si="0"/>
        <v>203.83</v>
      </c>
      <c r="E19" s="95">
        <f t="shared" si="5"/>
        <v>450.65999999999997</v>
      </c>
      <c r="F19" s="95">
        <f t="shared" si="2"/>
        <v>654.49</v>
      </c>
      <c r="G19" s="95">
        <f t="shared" si="1"/>
        <v>62266.369999999988</v>
      </c>
      <c r="K19" s="60"/>
      <c r="L19" s="60"/>
      <c r="M19" s="61"/>
      <c r="N19" s="61"/>
      <c r="O19" s="61"/>
      <c r="P19" s="62"/>
    </row>
    <row r="20" spans="1:16" x14ac:dyDescent="0.25">
      <c r="A20" s="94">
        <f t="shared" si="3"/>
        <v>44501</v>
      </c>
      <c r="B20" s="55">
        <v>7</v>
      </c>
      <c r="C20" s="83">
        <f t="shared" si="4"/>
        <v>62266.369999999988</v>
      </c>
      <c r="D20" s="95">
        <f t="shared" si="0"/>
        <v>202.37</v>
      </c>
      <c r="E20" s="95">
        <f t="shared" si="5"/>
        <v>452.12</v>
      </c>
      <c r="F20" s="95">
        <f t="shared" si="2"/>
        <v>654.49</v>
      </c>
      <c r="G20" s="95">
        <f t="shared" si="1"/>
        <v>61814.249999999985</v>
      </c>
      <c r="K20" s="60"/>
      <c r="L20" s="60"/>
      <c r="M20" s="61"/>
      <c r="N20" s="61"/>
      <c r="O20" s="61"/>
      <c r="P20" s="62"/>
    </row>
    <row r="21" spans="1:16" x14ac:dyDescent="0.25">
      <c r="A21" s="94">
        <f>EDATE(A20,1)</f>
        <v>44531</v>
      </c>
      <c r="B21" s="55">
        <v>8</v>
      </c>
      <c r="C21" s="83">
        <f t="shared" si="4"/>
        <v>61814.249999999985</v>
      </c>
      <c r="D21" s="95">
        <f t="shared" si="0"/>
        <v>200.9</v>
      </c>
      <c r="E21" s="95">
        <f t="shared" si="5"/>
        <v>453.59000000000003</v>
      </c>
      <c r="F21" s="95">
        <f t="shared" si="2"/>
        <v>654.49</v>
      </c>
      <c r="G21" s="95">
        <f t="shared" si="1"/>
        <v>61360.659999999989</v>
      </c>
      <c r="K21" s="60"/>
      <c r="L21" s="60"/>
      <c r="M21" s="61"/>
      <c r="N21" s="61"/>
      <c r="O21" s="61"/>
      <c r="P21" s="62"/>
    </row>
    <row r="22" spans="1:16" x14ac:dyDescent="0.25">
      <c r="A22" s="94">
        <f t="shared" si="3"/>
        <v>44562</v>
      </c>
      <c r="B22" s="55">
        <v>9</v>
      </c>
      <c r="C22" s="83">
        <f t="shared" si="4"/>
        <v>61360.659999999989</v>
      </c>
      <c r="D22" s="95">
        <f t="shared" si="0"/>
        <v>199.42</v>
      </c>
      <c r="E22" s="95">
        <f t="shared" si="5"/>
        <v>455.07000000000005</v>
      </c>
      <c r="F22" s="95">
        <f t="shared" si="2"/>
        <v>654.49</v>
      </c>
      <c r="G22" s="95">
        <f t="shared" si="1"/>
        <v>60905.589999999989</v>
      </c>
      <c r="K22" s="60"/>
      <c r="L22" s="60"/>
      <c r="M22" s="61"/>
      <c r="N22" s="61"/>
      <c r="O22" s="61"/>
      <c r="P22" s="62"/>
    </row>
    <row r="23" spans="1:16" x14ac:dyDescent="0.25">
      <c r="A23" s="94">
        <f t="shared" si="3"/>
        <v>44593</v>
      </c>
      <c r="B23" s="55">
        <v>10</v>
      </c>
      <c r="C23" s="83">
        <f t="shared" si="4"/>
        <v>60905.589999999989</v>
      </c>
      <c r="D23" s="95">
        <f t="shared" si="0"/>
        <v>197.94</v>
      </c>
      <c r="E23" s="95">
        <f t="shared" si="5"/>
        <v>456.55</v>
      </c>
      <c r="F23" s="95">
        <f t="shared" si="2"/>
        <v>654.49</v>
      </c>
      <c r="G23" s="95">
        <f t="shared" si="1"/>
        <v>60449.039999999986</v>
      </c>
      <c r="K23" s="60"/>
      <c r="L23" s="60"/>
      <c r="M23" s="61"/>
      <c r="N23" s="61"/>
      <c r="O23" s="61"/>
      <c r="P23" s="62"/>
    </row>
    <row r="24" spans="1:16" x14ac:dyDescent="0.25">
      <c r="A24" s="94">
        <f t="shared" si="3"/>
        <v>44621</v>
      </c>
      <c r="B24" s="55">
        <v>11</v>
      </c>
      <c r="C24" s="83">
        <f t="shared" si="4"/>
        <v>60449.039999999986</v>
      </c>
      <c r="D24" s="95">
        <f t="shared" si="0"/>
        <v>196.46</v>
      </c>
      <c r="E24" s="95">
        <f t="shared" si="5"/>
        <v>458.03</v>
      </c>
      <c r="F24" s="95">
        <f t="shared" si="2"/>
        <v>654.49</v>
      </c>
      <c r="G24" s="95">
        <f t="shared" si="1"/>
        <v>59991.009999999987</v>
      </c>
    </row>
    <row r="25" spans="1:16" x14ac:dyDescent="0.25">
      <c r="A25" s="94">
        <f t="shared" si="3"/>
        <v>44652</v>
      </c>
      <c r="B25" s="55">
        <v>12</v>
      </c>
      <c r="C25" s="83">
        <f t="shared" si="4"/>
        <v>59991.009999999987</v>
      </c>
      <c r="D25" s="95">
        <f t="shared" si="0"/>
        <v>194.97</v>
      </c>
      <c r="E25" s="95">
        <f t="shared" si="5"/>
        <v>459.52</v>
      </c>
      <c r="F25" s="95">
        <f t="shared" si="2"/>
        <v>654.49</v>
      </c>
      <c r="G25" s="95">
        <f t="shared" si="1"/>
        <v>59531.489999999991</v>
      </c>
    </row>
    <row r="26" spans="1:16" x14ac:dyDescent="0.25">
      <c r="A26" s="94">
        <f t="shared" si="3"/>
        <v>44682</v>
      </c>
      <c r="B26" s="55">
        <v>13</v>
      </c>
      <c r="C26" s="83">
        <f t="shared" si="4"/>
        <v>59531.489999999991</v>
      </c>
      <c r="D26" s="95">
        <f t="shared" si="0"/>
        <v>193.48</v>
      </c>
      <c r="E26" s="95">
        <f t="shared" si="5"/>
        <v>461.01</v>
      </c>
      <c r="F26" s="95">
        <f t="shared" si="2"/>
        <v>654.49</v>
      </c>
      <c r="G26" s="95">
        <f t="shared" si="1"/>
        <v>59070.479999999989</v>
      </c>
    </row>
    <row r="27" spans="1:16" x14ac:dyDescent="0.25">
      <c r="A27" s="94">
        <f t="shared" si="3"/>
        <v>44713</v>
      </c>
      <c r="B27" s="55">
        <v>14</v>
      </c>
      <c r="C27" s="83">
        <f t="shared" si="4"/>
        <v>59070.479999999989</v>
      </c>
      <c r="D27" s="95">
        <f t="shared" si="0"/>
        <v>191.98</v>
      </c>
      <c r="E27" s="95">
        <f t="shared" si="5"/>
        <v>462.51</v>
      </c>
      <c r="F27" s="95">
        <f t="shared" si="2"/>
        <v>654.49</v>
      </c>
      <c r="G27" s="95">
        <f t="shared" si="1"/>
        <v>58607.969999999987</v>
      </c>
    </row>
    <row r="28" spans="1:16" x14ac:dyDescent="0.25">
      <c r="A28" s="94">
        <f t="shared" si="3"/>
        <v>44743</v>
      </c>
      <c r="B28" s="55">
        <v>15</v>
      </c>
      <c r="C28" s="83">
        <f t="shared" si="4"/>
        <v>58607.969999999987</v>
      </c>
      <c r="D28" s="95">
        <f t="shared" si="0"/>
        <v>190.48</v>
      </c>
      <c r="E28" s="95">
        <f t="shared" si="5"/>
        <v>464.01</v>
      </c>
      <c r="F28" s="95">
        <f t="shared" si="2"/>
        <v>654.49</v>
      </c>
      <c r="G28" s="95">
        <f t="shared" si="1"/>
        <v>58143.959999999985</v>
      </c>
    </row>
    <row r="29" spans="1:16" x14ac:dyDescent="0.25">
      <c r="A29" s="94">
        <f t="shared" si="3"/>
        <v>44774</v>
      </c>
      <c r="B29" s="55">
        <v>16</v>
      </c>
      <c r="C29" s="83">
        <f t="shared" si="4"/>
        <v>58143.959999999985</v>
      </c>
      <c r="D29" s="95">
        <f t="shared" si="0"/>
        <v>188.97</v>
      </c>
      <c r="E29" s="95">
        <f t="shared" si="5"/>
        <v>465.52</v>
      </c>
      <c r="F29" s="95">
        <f t="shared" si="2"/>
        <v>654.49</v>
      </c>
      <c r="G29" s="95">
        <f t="shared" si="1"/>
        <v>57678.439999999988</v>
      </c>
    </row>
    <row r="30" spans="1:16" x14ac:dyDescent="0.25">
      <c r="A30" s="94">
        <f t="shared" si="3"/>
        <v>44805</v>
      </c>
      <c r="B30" s="55">
        <v>17</v>
      </c>
      <c r="C30" s="83">
        <f t="shared" si="4"/>
        <v>57678.439999999988</v>
      </c>
      <c r="D30" s="95">
        <f t="shared" si="0"/>
        <v>187.45</v>
      </c>
      <c r="E30" s="95">
        <f t="shared" si="5"/>
        <v>467.04</v>
      </c>
      <c r="F30" s="95">
        <f t="shared" si="2"/>
        <v>654.49</v>
      </c>
      <c r="G30" s="95">
        <f t="shared" si="1"/>
        <v>57211.399999999987</v>
      </c>
    </row>
    <row r="31" spans="1:16" x14ac:dyDescent="0.25">
      <c r="A31" s="94">
        <f t="shared" si="3"/>
        <v>44835</v>
      </c>
      <c r="B31" s="55">
        <v>18</v>
      </c>
      <c r="C31" s="83">
        <f t="shared" si="4"/>
        <v>57211.399999999987</v>
      </c>
      <c r="D31" s="95">
        <f t="shared" si="0"/>
        <v>185.94</v>
      </c>
      <c r="E31" s="95">
        <f t="shared" si="5"/>
        <v>468.55</v>
      </c>
      <c r="F31" s="95">
        <f t="shared" si="2"/>
        <v>654.49</v>
      </c>
      <c r="G31" s="95">
        <f t="shared" si="1"/>
        <v>56742.849999999984</v>
      </c>
    </row>
    <row r="32" spans="1:16" x14ac:dyDescent="0.25">
      <c r="A32" s="94">
        <f t="shared" si="3"/>
        <v>44866</v>
      </c>
      <c r="B32" s="55">
        <v>19</v>
      </c>
      <c r="C32" s="83">
        <f t="shared" si="4"/>
        <v>56742.849999999984</v>
      </c>
      <c r="D32" s="95">
        <f t="shared" si="0"/>
        <v>184.41</v>
      </c>
      <c r="E32" s="95">
        <f t="shared" si="5"/>
        <v>470.08000000000004</v>
      </c>
      <c r="F32" s="95">
        <f t="shared" si="2"/>
        <v>654.49</v>
      </c>
      <c r="G32" s="95">
        <f t="shared" si="1"/>
        <v>56272.769999999982</v>
      </c>
    </row>
    <row r="33" spans="1:7" x14ac:dyDescent="0.25">
      <c r="A33" s="94">
        <f t="shared" si="3"/>
        <v>44896</v>
      </c>
      <c r="B33" s="55">
        <v>20</v>
      </c>
      <c r="C33" s="83">
        <f t="shared" si="4"/>
        <v>56272.769999999982</v>
      </c>
      <c r="D33" s="95">
        <f t="shared" si="0"/>
        <v>182.89</v>
      </c>
      <c r="E33" s="95">
        <f t="shared" si="5"/>
        <v>471.6</v>
      </c>
      <c r="F33" s="95">
        <f t="shared" si="2"/>
        <v>654.49</v>
      </c>
      <c r="G33" s="95">
        <f t="shared" si="1"/>
        <v>55801.169999999984</v>
      </c>
    </row>
    <row r="34" spans="1:7" x14ac:dyDescent="0.25">
      <c r="A34" s="94">
        <f t="shared" si="3"/>
        <v>44927</v>
      </c>
      <c r="B34" s="55">
        <v>21</v>
      </c>
      <c r="C34" s="83">
        <f t="shared" si="4"/>
        <v>55801.169999999984</v>
      </c>
      <c r="D34" s="95">
        <f t="shared" si="0"/>
        <v>181.35</v>
      </c>
      <c r="E34" s="95">
        <f t="shared" si="5"/>
        <v>473.14</v>
      </c>
      <c r="F34" s="95">
        <f t="shared" si="2"/>
        <v>654.49</v>
      </c>
      <c r="G34" s="95">
        <f t="shared" si="1"/>
        <v>55328.029999999984</v>
      </c>
    </row>
    <row r="35" spans="1:7" x14ac:dyDescent="0.25">
      <c r="A35" s="94">
        <f t="shared" si="3"/>
        <v>44958</v>
      </c>
      <c r="B35" s="55">
        <v>22</v>
      </c>
      <c r="C35" s="83">
        <f t="shared" si="4"/>
        <v>55328.029999999984</v>
      </c>
      <c r="D35" s="95">
        <f t="shared" si="0"/>
        <v>179.82</v>
      </c>
      <c r="E35" s="95">
        <f t="shared" si="5"/>
        <v>474.67</v>
      </c>
      <c r="F35" s="95">
        <f t="shared" si="2"/>
        <v>654.49</v>
      </c>
      <c r="G35" s="95">
        <f t="shared" si="1"/>
        <v>54853.359999999986</v>
      </c>
    </row>
    <row r="36" spans="1:7" x14ac:dyDescent="0.25">
      <c r="A36" s="94">
        <f t="shared" si="3"/>
        <v>44986</v>
      </c>
      <c r="B36" s="55">
        <v>23</v>
      </c>
      <c r="C36" s="83">
        <f t="shared" si="4"/>
        <v>54853.359999999986</v>
      </c>
      <c r="D36" s="95">
        <f t="shared" si="0"/>
        <v>178.27</v>
      </c>
      <c r="E36" s="95">
        <f t="shared" si="5"/>
        <v>476.22</v>
      </c>
      <c r="F36" s="95">
        <f t="shared" si="2"/>
        <v>654.49</v>
      </c>
      <c r="G36" s="95">
        <f t="shared" si="1"/>
        <v>54377.139999999985</v>
      </c>
    </row>
    <row r="37" spans="1:7" x14ac:dyDescent="0.25">
      <c r="A37" s="94">
        <f t="shared" si="3"/>
        <v>45017</v>
      </c>
      <c r="B37" s="55">
        <v>24</v>
      </c>
      <c r="C37" s="83">
        <f t="shared" si="4"/>
        <v>54377.139999999985</v>
      </c>
      <c r="D37" s="95">
        <f t="shared" si="0"/>
        <v>176.73</v>
      </c>
      <c r="E37" s="95">
        <f t="shared" si="5"/>
        <v>477.76</v>
      </c>
      <c r="F37" s="95">
        <f t="shared" si="2"/>
        <v>654.49</v>
      </c>
      <c r="G37" s="95">
        <f t="shared" si="1"/>
        <v>53899.379999999983</v>
      </c>
    </row>
    <row r="38" spans="1:7" x14ac:dyDescent="0.25">
      <c r="A38" s="94">
        <f t="shared" si="3"/>
        <v>45047</v>
      </c>
      <c r="B38" s="55">
        <v>25</v>
      </c>
      <c r="C38" s="83">
        <f t="shared" si="4"/>
        <v>53899.379999999983</v>
      </c>
      <c r="D38" s="95">
        <f t="shared" si="0"/>
        <v>175.17</v>
      </c>
      <c r="E38" s="95">
        <f t="shared" si="5"/>
        <v>479.32000000000005</v>
      </c>
      <c r="F38" s="95">
        <f t="shared" si="2"/>
        <v>654.49</v>
      </c>
      <c r="G38" s="95">
        <f t="shared" si="1"/>
        <v>53420.059999999983</v>
      </c>
    </row>
    <row r="39" spans="1:7" x14ac:dyDescent="0.25">
      <c r="A39" s="94">
        <f t="shared" si="3"/>
        <v>45078</v>
      </c>
      <c r="B39" s="55">
        <v>26</v>
      </c>
      <c r="C39" s="83">
        <f t="shared" si="4"/>
        <v>53420.059999999983</v>
      </c>
      <c r="D39" s="95">
        <f t="shared" si="0"/>
        <v>173.62</v>
      </c>
      <c r="E39" s="95">
        <f t="shared" si="5"/>
        <v>480.87</v>
      </c>
      <c r="F39" s="95">
        <f t="shared" si="2"/>
        <v>654.49</v>
      </c>
      <c r="G39" s="95">
        <f t="shared" si="1"/>
        <v>52939.189999999981</v>
      </c>
    </row>
    <row r="40" spans="1:7" x14ac:dyDescent="0.25">
      <c r="A40" s="94">
        <f t="shared" si="3"/>
        <v>45108</v>
      </c>
      <c r="B40" s="55">
        <v>27</v>
      </c>
      <c r="C40" s="83">
        <f t="shared" si="4"/>
        <v>52939.189999999981</v>
      </c>
      <c r="D40" s="95">
        <f t="shared" si="0"/>
        <v>172.05</v>
      </c>
      <c r="E40" s="95">
        <f t="shared" si="5"/>
        <v>482.44</v>
      </c>
      <c r="F40" s="95">
        <f t="shared" si="2"/>
        <v>654.49</v>
      </c>
      <c r="G40" s="95">
        <f t="shared" si="1"/>
        <v>52456.749999999978</v>
      </c>
    </row>
    <row r="41" spans="1:7" x14ac:dyDescent="0.25">
      <c r="A41" s="94">
        <f t="shared" si="3"/>
        <v>45139</v>
      </c>
      <c r="B41" s="55">
        <v>28</v>
      </c>
      <c r="C41" s="83">
        <f t="shared" si="4"/>
        <v>52456.749999999978</v>
      </c>
      <c r="D41" s="95">
        <f t="shared" si="0"/>
        <v>170.48</v>
      </c>
      <c r="E41" s="95">
        <f t="shared" si="5"/>
        <v>484.01</v>
      </c>
      <c r="F41" s="95">
        <f t="shared" si="2"/>
        <v>654.49</v>
      </c>
      <c r="G41" s="95">
        <f t="shared" si="1"/>
        <v>51972.739999999976</v>
      </c>
    </row>
    <row r="42" spans="1:7" x14ac:dyDescent="0.25">
      <c r="A42" s="94">
        <f t="shared" si="3"/>
        <v>45170</v>
      </c>
      <c r="B42" s="55">
        <v>29</v>
      </c>
      <c r="C42" s="83">
        <f t="shared" si="4"/>
        <v>51972.739999999976</v>
      </c>
      <c r="D42" s="95">
        <f t="shared" si="0"/>
        <v>168.91</v>
      </c>
      <c r="E42" s="95">
        <f t="shared" si="5"/>
        <v>485.58000000000004</v>
      </c>
      <c r="F42" s="95">
        <f t="shared" si="2"/>
        <v>654.49</v>
      </c>
      <c r="G42" s="95">
        <f t="shared" si="1"/>
        <v>51487.159999999974</v>
      </c>
    </row>
    <row r="43" spans="1:7" x14ac:dyDescent="0.25">
      <c r="A43" s="94">
        <f t="shared" si="3"/>
        <v>45200</v>
      </c>
      <c r="B43" s="55">
        <v>30</v>
      </c>
      <c r="C43" s="83">
        <f t="shared" si="4"/>
        <v>51487.159999999974</v>
      </c>
      <c r="D43" s="95">
        <f t="shared" si="0"/>
        <v>167.33</v>
      </c>
      <c r="E43" s="95">
        <f t="shared" si="5"/>
        <v>487.15999999999997</v>
      </c>
      <c r="F43" s="95">
        <f t="shared" si="2"/>
        <v>654.49</v>
      </c>
      <c r="G43" s="95">
        <f t="shared" si="1"/>
        <v>50999.999999999971</v>
      </c>
    </row>
    <row r="44" spans="1:7" x14ac:dyDescent="0.25">
      <c r="A44" s="94">
        <f t="shared" si="3"/>
        <v>45231</v>
      </c>
      <c r="B44" s="55">
        <v>31</v>
      </c>
      <c r="C44" s="83">
        <f t="shared" si="4"/>
        <v>50999.999999999971</v>
      </c>
      <c r="D44" s="95">
        <f t="shared" si="0"/>
        <v>165.75</v>
      </c>
      <c r="E44" s="95">
        <f t="shared" si="5"/>
        <v>488.74</v>
      </c>
      <c r="F44" s="95">
        <f t="shared" si="2"/>
        <v>654.49</v>
      </c>
      <c r="G44" s="95">
        <f t="shared" si="1"/>
        <v>50511.259999999973</v>
      </c>
    </row>
    <row r="45" spans="1:7" x14ac:dyDescent="0.25">
      <c r="A45" s="94">
        <f t="shared" si="3"/>
        <v>45261</v>
      </c>
      <c r="B45" s="55">
        <v>32</v>
      </c>
      <c r="C45" s="83">
        <f t="shared" si="4"/>
        <v>50511.259999999973</v>
      </c>
      <c r="D45" s="95">
        <f t="shared" si="0"/>
        <v>164.16</v>
      </c>
      <c r="E45" s="95">
        <f t="shared" si="5"/>
        <v>490.33000000000004</v>
      </c>
      <c r="F45" s="95">
        <f t="shared" si="2"/>
        <v>654.49</v>
      </c>
      <c r="G45" s="95">
        <f t="shared" si="1"/>
        <v>50020.929999999971</v>
      </c>
    </row>
    <row r="46" spans="1:7" x14ac:dyDescent="0.25">
      <c r="A46" s="94">
        <f t="shared" si="3"/>
        <v>45292</v>
      </c>
      <c r="B46" s="55">
        <v>33</v>
      </c>
      <c r="C46" s="83">
        <f t="shared" si="4"/>
        <v>50020.929999999971</v>
      </c>
      <c r="D46" s="95">
        <f t="shared" si="0"/>
        <v>162.57</v>
      </c>
      <c r="E46" s="95">
        <f t="shared" si="5"/>
        <v>491.92</v>
      </c>
      <c r="F46" s="95">
        <f t="shared" si="2"/>
        <v>654.49</v>
      </c>
      <c r="G46" s="95">
        <f t="shared" si="1"/>
        <v>49529.009999999973</v>
      </c>
    </row>
    <row r="47" spans="1:7" x14ac:dyDescent="0.25">
      <c r="A47" s="94">
        <f t="shared" si="3"/>
        <v>45323</v>
      </c>
      <c r="B47" s="55">
        <v>34</v>
      </c>
      <c r="C47" s="83">
        <f t="shared" si="4"/>
        <v>49529.009999999973</v>
      </c>
      <c r="D47" s="95">
        <f t="shared" si="0"/>
        <v>160.97</v>
      </c>
      <c r="E47" s="95">
        <f t="shared" si="5"/>
        <v>493.52</v>
      </c>
      <c r="F47" s="95">
        <f t="shared" si="2"/>
        <v>654.49</v>
      </c>
      <c r="G47" s="95">
        <f t="shared" si="1"/>
        <v>49035.489999999976</v>
      </c>
    </row>
    <row r="48" spans="1:7" x14ac:dyDescent="0.25">
      <c r="A48" s="94">
        <f t="shared" si="3"/>
        <v>45352</v>
      </c>
      <c r="B48" s="55">
        <v>35</v>
      </c>
      <c r="C48" s="83">
        <f t="shared" si="4"/>
        <v>49035.489999999976</v>
      </c>
      <c r="D48" s="95">
        <f t="shared" si="0"/>
        <v>159.37</v>
      </c>
      <c r="E48" s="95">
        <f t="shared" si="5"/>
        <v>495.12</v>
      </c>
      <c r="F48" s="95">
        <f t="shared" si="2"/>
        <v>654.49</v>
      </c>
      <c r="G48" s="95">
        <f t="shared" si="1"/>
        <v>48540.369999999974</v>
      </c>
    </row>
    <row r="49" spans="1:7" x14ac:dyDescent="0.25">
      <c r="A49" s="94">
        <f t="shared" si="3"/>
        <v>45383</v>
      </c>
      <c r="B49" s="55">
        <v>36</v>
      </c>
      <c r="C49" s="83">
        <f t="shared" si="4"/>
        <v>48540.369999999974</v>
      </c>
      <c r="D49" s="95">
        <f t="shared" si="0"/>
        <v>157.76</v>
      </c>
      <c r="E49" s="95">
        <f t="shared" si="5"/>
        <v>496.73</v>
      </c>
      <c r="F49" s="95">
        <f t="shared" si="2"/>
        <v>654.49</v>
      </c>
      <c r="G49" s="95">
        <f t="shared" si="1"/>
        <v>48043.63999999997</v>
      </c>
    </row>
    <row r="50" spans="1:7" x14ac:dyDescent="0.25">
      <c r="A50" s="94">
        <f t="shared" si="3"/>
        <v>45413</v>
      </c>
      <c r="B50" s="55">
        <v>37</v>
      </c>
      <c r="C50" s="83">
        <f t="shared" si="4"/>
        <v>48043.63999999997</v>
      </c>
      <c r="D50" s="95">
        <f t="shared" si="0"/>
        <v>156.13999999999999</v>
      </c>
      <c r="E50" s="95">
        <f t="shared" si="5"/>
        <v>498.35</v>
      </c>
      <c r="F50" s="95">
        <f t="shared" si="2"/>
        <v>654.49</v>
      </c>
      <c r="G50" s="95">
        <f t="shared" si="1"/>
        <v>47545.289999999972</v>
      </c>
    </row>
    <row r="51" spans="1:7" x14ac:dyDescent="0.25">
      <c r="A51" s="94">
        <f t="shared" si="3"/>
        <v>45444</v>
      </c>
      <c r="B51" s="55">
        <v>38</v>
      </c>
      <c r="C51" s="83">
        <f t="shared" si="4"/>
        <v>47545.289999999972</v>
      </c>
      <c r="D51" s="95">
        <f t="shared" si="0"/>
        <v>154.52000000000001</v>
      </c>
      <c r="E51" s="95">
        <f t="shared" si="5"/>
        <v>499.97</v>
      </c>
      <c r="F51" s="95">
        <f t="shared" si="2"/>
        <v>654.49</v>
      </c>
      <c r="G51" s="95">
        <f t="shared" si="1"/>
        <v>47045.319999999971</v>
      </c>
    </row>
    <row r="52" spans="1:7" x14ac:dyDescent="0.25">
      <c r="A52" s="94">
        <f t="shared" si="3"/>
        <v>45474</v>
      </c>
      <c r="B52" s="55">
        <v>39</v>
      </c>
      <c r="C52" s="83">
        <f t="shared" si="4"/>
        <v>47045.319999999971</v>
      </c>
      <c r="D52" s="95">
        <f t="shared" si="0"/>
        <v>152.9</v>
      </c>
      <c r="E52" s="95">
        <f t="shared" si="5"/>
        <v>501.59000000000003</v>
      </c>
      <c r="F52" s="95">
        <f t="shared" si="2"/>
        <v>654.49</v>
      </c>
      <c r="G52" s="95">
        <f t="shared" si="1"/>
        <v>46543.729999999974</v>
      </c>
    </row>
    <row r="53" spans="1:7" x14ac:dyDescent="0.25">
      <c r="A53" s="94">
        <f t="shared" si="3"/>
        <v>45505</v>
      </c>
      <c r="B53" s="55">
        <v>40</v>
      </c>
      <c r="C53" s="83">
        <f t="shared" si="4"/>
        <v>46543.729999999974</v>
      </c>
      <c r="D53" s="95">
        <f t="shared" si="0"/>
        <v>151.27000000000001</v>
      </c>
      <c r="E53" s="95">
        <f t="shared" si="5"/>
        <v>503.22</v>
      </c>
      <c r="F53" s="95">
        <f t="shared" si="2"/>
        <v>654.49</v>
      </c>
      <c r="G53" s="95">
        <f t="shared" si="1"/>
        <v>46040.509999999973</v>
      </c>
    </row>
    <row r="54" spans="1:7" x14ac:dyDescent="0.25">
      <c r="A54" s="94">
        <f t="shared" si="3"/>
        <v>45536</v>
      </c>
      <c r="B54" s="55">
        <v>41</v>
      </c>
      <c r="C54" s="83">
        <f t="shared" si="4"/>
        <v>46040.509999999973</v>
      </c>
      <c r="D54" s="95">
        <f t="shared" si="0"/>
        <v>149.63</v>
      </c>
      <c r="E54" s="95">
        <f t="shared" si="5"/>
        <v>504.86</v>
      </c>
      <c r="F54" s="95">
        <f t="shared" si="2"/>
        <v>654.49</v>
      </c>
      <c r="G54" s="95">
        <f t="shared" si="1"/>
        <v>45535.649999999972</v>
      </c>
    </row>
    <row r="55" spans="1:7" x14ac:dyDescent="0.25">
      <c r="A55" s="94">
        <f t="shared" si="3"/>
        <v>45566</v>
      </c>
      <c r="B55" s="55">
        <v>42</v>
      </c>
      <c r="C55" s="83">
        <f t="shared" si="4"/>
        <v>45535.649999999972</v>
      </c>
      <c r="D55" s="95">
        <f t="shared" si="0"/>
        <v>147.99</v>
      </c>
      <c r="E55" s="95">
        <f t="shared" si="5"/>
        <v>506.5</v>
      </c>
      <c r="F55" s="95">
        <f t="shared" si="2"/>
        <v>654.49</v>
      </c>
      <c r="G55" s="95">
        <f t="shared" si="1"/>
        <v>45029.149999999972</v>
      </c>
    </row>
    <row r="56" spans="1:7" x14ac:dyDescent="0.25">
      <c r="A56" s="94">
        <f t="shared" si="3"/>
        <v>45597</v>
      </c>
      <c r="B56" s="55">
        <v>43</v>
      </c>
      <c r="C56" s="83">
        <f t="shared" si="4"/>
        <v>45029.149999999972</v>
      </c>
      <c r="D56" s="95">
        <f t="shared" si="0"/>
        <v>146.34</v>
      </c>
      <c r="E56" s="95">
        <f t="shared" si="5"/>
        <v>508.15</v>
      </c>
      <c r="F56" s="95">
        <f t="shared" si="2"/>
        <v>654.49</v>
      </c>
      <c r="G56" s="95">
        <f t="shared" si="1"/>
        <v>44520.999999999971</v>
      </c>
    </row>
    <row r="57" spans="1:7" x14ac:dyDescent="0.25">
      <c r="A57" s="94">
        <f t="shared" si="3"/>
        <v>45627</v>
      </c>
      <c r="B57" s="55">
        <v>44</v>
      </c>
      <c r="C57" s="83">
        <f t="shared" si="4"/>
        <v>44520.999999999971</v>
      </c>
      <c r="D57" s="95">
        <f t="shared" si="0"/>
        <v>144.69</v>
      </c>
      <c r="E57" s="95">
        <f t="shared" si="5"/>
        <v>509.8</v>
      </c>
      <c r="F57" s="95">
        <f t="shared" si="2"/>
        <v>654.49</v>
      </c>
      <c r="G57" s="95">
        <f t="shared" si="1"/>
        <v>44011.199999999968</v>
      </c>
    </row>
    <row r="58" spans="1:7" x14ac:dyDescent="0.25">
      <c r="A58" s="94">
        <f t="shared" si="3"/>
        <v>45658</v>
      </c>
      <c r="B58" s="55">
        <v>45</v>
      </c>
      <c r="C58" s="83">
        <f t="shared" si="4"/>
        <v>44011.199999999968</v>
      </c>
      <c r="D58" s="95">
        <f t="shared" si="0"/>
        <v>143.04</v>
      </c>
      <c r="E58" s="95">
        <f t="shared" si="5"/>
        <v>511.45000000000005</v>
      </c>
      <c r="F58" s="95">
        <f t="shared" si="2"/>
        <v>654.49</v>
      </c>
      <c r="G58" s="95">
        <f t="shared" si="1"/>
        <v>43499.749999999971</v>
      </c>
    </row>
    <row r="59" spans="1:7" x14ac:dyDescent="0.25">
      <c r="A59" s="94">
        <f t="shared" si="3"/>
        <v>45689</v>
      </c>
      <c r="B59" s="55">
        <v>46</v>
      </c>
      <c r="C59" s="83">
        <f t="shared" si="4"/>
        <v>43499.749999999971</v>
      </c>
      <c r="D59" s="95">
        <f t="shared" si="0"/>
        <v>141.37</v>
      </c>
      <c r="E59" s="95">
        <f t="shared" si="5"/>
        <v>513.12</v>
      </c>
      <c r="F59" s="95">
        <f t="shared" si="2"/>
        <v>654.49</v>
      </c>
      <c r="G59" s="95">
        <f t="shared" si="1"/>
        <v>42986.629999999968</v>
      </c>
    </row>
    <row r="60" spans="1:7" x14ac:dyDescent="0.25">
      <c r="A60" s="94">
        <f t="shared" si="3"/>
        <v>45717</v>
      </c>
      <c r="B60" s="55">
        <v>47</v>
      </c>
      <c r="C60" s="83">
        <f t="shared" si="4"/>
        <v>42986.629999999968</v>
      </c>
      <c r="D60" s="95">
        <f t="shared" si="0"/>
        <v>139.71</v>
      </c>
      <c r="E60" s="95">
        <f t="shared" si="5"/>
        <v>514.78</v>
      </c>
      <c r="F60" s="95">
        <f t="shared" si="2"/>
        <v>654.49</v>
      </c>
      <c r="G60" s="95">
        <f t="shared" si="1"/>
        <v>42471.849999999969</v>
      </c>
    </row>
    <row r="61" spans="1:7" x14ac:dyDescent="0.25">
      <c r="A61" s="94">
        <f t="shared" si="3"/>
        <v>45748</v>
      </c>
      <c r="B61" s="55">
        <v>48</v>
      </c>
      <c r="C61" s="83">
        <f t="shared" si="4"/>
        <v>42471.849999999969</v>
      </c>
      <c r="D61" s="95">
        <f t="shared" si="0"/>
        <v>138.03</v>
      </c>
      <c r="E61" s="95">
        <f t="shared" si="5"/>
        <v>516.46</v>
      </c>
      <c r="F61" s="95">
        <f t="shared" si="2"/>
        <v>654.49</v>
      </c>
      <c r="G61" s="95">
        <f t="shared" si="1"/>
        <v>41955.38999999997</v>
      </c>
    </row>
    <row r="62" spans="1:7" x14ac:dyDescent="0.25">
      <c r="A62" s="94">
        <f t="shared" si="3"/>
        <v>45778</v>
      </c>
      <c r="B62" s="55">
        <v>49</v>
      </c>
      <c r="C62" s="83">
        <f t="shared" si="4"/>
        <v>41955.38999999997</v>
      </c>
      <c r="D62" s="95">
        <f t="shared" si="0"/>
        <v>136.36000000000001</v>
      </c>
      <c r="E62" s="95">
        <f t="shared" si="5"/>
        <v>518.13</v>
      </c>
      <c r="F62" s="95">
        <f t="shared" si="2"/>
        <v>654.49</v>
      </c>
      <c r="G62" s="95">
        <f t="shared" si="1"/>
        <v>41437.259999999973</v>
      </c>
    </row>
    <row r="63" spans="1:7" x14ac:dyDescent="0.25">
      <c r="A63" s="94">
        <f t="shared" si="3"/>
        <v>45809</v>
      </c>
      <c r="B63" s="55">
        <v>50</v>
      </c>
      <c r="C63" s="83">
        <f t="shared" si="4"/>
        <v>41437.259999999973</v>
      </c>
      <c r="D63" s="95">
        <f t="shared" si="0"/>
        <v>134.66999999999999</v>
      </c>
      <c r="E63" s="95">
        <f t="shared" si="5"/>
        <v>519.82000000000005</v>
      </c>
      <c r="F63" s="95">
        <f t="shared" si="2"/>
        <v>654.49</v>
      </c>
      <c r="G63" s="95">
        <f t="shared" si="1"/>
        <v>40917.439999999973</v>
      </c>
    </row>
    <row r="64" spans="1:7" x14ac:dyDescent="0.25">
      <c r="A64" s="94">
        <f t="shared" si="3"/>
        <v>45839</v>
      </c>
      <c r="B64" s="55">
        <v>51</v>
      </c>
      <c r="C64" s="83">
        <f t="shared" si="4"/>
        <v>40917.439999999973</v>
      </c>
      <c r="D64" s="95">
        <f t="shared" si="0"/>
        <v>132.97999999999999</v>
      </c>
      <c r="E64" s="95">
        <f t="shared" si="5"/>
        <v>521.51</v>
      </c>
      <c r="F64" s="95">
        <f t="shared" si="2"/>
        <v>654.49</v>
      </c>
      <c r="G64" s="95">
        <f t="shared" si="1"/>
        <v>40395.929999999971</v>
      </c>
    </row>
    <row r="65" spans="1:7" x14ac:dyDescent="0.25">
      <c r="A65" s="94">
        <f t="shared" si="3"/>
        <v>45870</v>
      </c>
      <c r="B65" s="55">
        <v>52</v>
      </c>
      <c r="C65" s="83">
        <f t="shared" si="4"/>
        <v>40395.929999999971</v>
      </c>
      <c r="D65" s="95">
        <f t="shared" si="0"/>
        <v>131.29</v>
      </c>
      <c r="E65" s="95">
        <f t="shared" si="5"/>
        <v>523.20000000000005</v>
      </c>
      <c r="F65" s="95">
        <f t="shared" si="2"/>
        <v>654.49</v>
      </c>
      <c r="G65" s="95">
        <f t="shared" si="1"/>
        <v>39872.729999999974</v>
      </c>
    </row>
    <row r="66" spans="1:7" x14ac:dyDescent="0.25">
      <c r="A66" s="94">
        <f t="shared" si="3"/>
        <v>45901</v>
      </c>
      <c r="B66" s="55">
        <v>53</v>
      </c>
      <c r="C66" s="83">
        <f t="shared" si="4"/>
        <v>39872.729999999974</v>
      </c>
      <c r="D66" s="95">
        <f t="shared" si="0"/>
        <v>129.59</v>
      </c>
      <c r="E66" s="95">
        <f t="shared" si="5"/>
        <v>524.9</v>
      </c>
      <c r="F66" s="95">
        <f t="shared" si="2"/>
        <v>654.49</v>
      </c>
      <c r="G66" s="95">
        <f t="shared" si="1"/>
        <v>39347.829999999973</v>
      </c>
    </row>
    <row r="67" spans="1:7" x14ac:dyDescent="0.25">
      <c r="A67" s="94">
        <f t="shared" si="3"/>
        <v>45931</v>
      </c>
      <c r="B67" s="55">
        <v>54</v>
      </c>
      <c r="C67" s="83">
        <f t="shared" si="4"/>
        <v>39347.829999999973</v>
      </c>
      <c r="D67" s="95">
        <f t="shared" si="0"/>
        <v>127.88</v>
      </c>
      <c r="E67" s="95">
        <f t="shared" si="5"/>
        <v>526.61</v>
      </c>
      <c r="F67" s="95">
        <f t="shared" si="2"/>
        <v>654.49</v>
      </c>
      <c r="G67" s="95">
        <f t="shared" si="1"/>
        <v>38821.219999999972</v>
      </c>
    </row>
    <row r="68" spans="1:7" x14ac:dyDescent="0.25">
      <c r="A68" s="94">
        <f t="shared" si="3"/>
        <v>45962</v>
      </c>
      <c r="B68" s="55">
        <v>55</v>
      </c>
      <c r="C68" s="83">
        <f t="shared" si="4"/>
        <v>38821.219999999972</v>
      </c>
      <c r="D68" s="95">
        <f t="shared" si="0"/>
        <v>126.17</v>
      </c>
      <c r="E68" s="95">
        <f t="shared" si="5"/>
        <v>528.32000000000005</v>
      </c>
      <c r="F68" s="95">
        <f t="shared" si="2"/>
        <v>654.49</v>
      </c>
      <c r="G68" s="95">
        <f t="shared" si="1"/>
        <v>38292.899999999972</v>
      </c>
    </row>
    <row r="69" spans="1:7" x14ac:dyDescent="0.25">
      <c r="A69" s="94">
        <f t="shared" si="3"/>
        <v>45992</v>
      </c>
      <c r="B69" s="55">
        <v>56</v>
      </c>
      <c r="C69" s="83">
        <f t="shared" si="4"/>
        <v>38292.899999999972</v>
      </c>
      <c r="D69" s="95">
        <f t="shared" si="0"/>
        <v>124.45</v>
      </c>
      <c r="E69" s="95">
        <f t="shared" si="5"/>
        <v>530.04</v>
      </c>
      <c r="F69" s="95">
        <f t="shared" si="2"/>
        <v>654.49</v>
      </c>
      <c r="G69" s="95">
        <f t="shared" si="1"/>
        <v>37762.859999999971</v>
      </c>
    </row>
    <row r="70" spans="1:7" x14ac:dyDescent="0.25">
      <c r="A70" s="94">
        <f t="shared" si="3"/>
        <v>46023</v>
      </c>
      <c r="B70" s="55">
        <v>57</v>
      </c>
      <c r="C70" s="83">
        <f t="shared" si="4"/>
        <v>37762.859999999971</v>
      </c>
      <c r="D70" s="95">
        <f t="shared" si="0"/>
        <v>122.73</v>
      </c>
      <c r="E70" s="95">
        <f t="shared" si="5"/>
        <v>531.76</v>
      </c>
      <c r="F70" s="95">
        <f t="shared" si="2"/>
        <v>654.49</v>
      </c>
      <c r="G70" s="95">
        <f t="shared" si="1"/>
        <v>37231.099999999969</v>
      </c>
    </row>
    <row r="71" spans="1:7" x14ac:dyDescent="0.25">
      <c r="A71" s="94">
        <f t="shared" si="3"/>
        <v>46054</v>
      </c>
      <c r="B71" s="55">
        <v>58</v>
      </c>
      <c r="C71" s="83">
        <f t="shared" si="4"/>
        <v>37231.099999999969</v>
      </c>
      <c r="D71" s="95">
        <f t="shared" si="0"/>
        <v>121</v>
      </c>
      <c r="E71" s="95">
        <f t="shared" si="5"/>
        <v>533.49</v>
      </c>
      <c r="F71" s="95">
        <f t="shared" si="2"/>
        <v>654.49</v>
      </c>
      <c r="G71" s="95">
        <f t="shared" si="1"/>
        <v>36697.609999999971</v>
      </c>
    </row>
    <row r="72" spans="1:7" x14ac:dyDescent="0.25">
      <c r="A72" s="94">
        <f t="shared" si="3"/>
        <v>46082</v>
      </c>
      <c r="B72" s="55">
        <v>59</v>
      </c>
      <c r="C72" s="83">
        <f t="shared" si="4"/>
        <v>36697.609999999971</v>
      </c>
      <c r="D72" s="95">
        <f t="shared" si="0"/>
        <v>119.27</v>
      </c>
      <c r="E72" s="95">
        <f t="shared" si="5"/>
        <v>535.22</v>
      </c>
      <c r="F72" s="95">
        <f t="shared" si="2"/>
        <v>654.49</v>
      </c>
      <c r="G72" s="95">
        <f t="shared" si="1"/>
        <v>36162.38999999997</v>
      </c>
    </row>
    <row r="73" spans="1:7" x14ac:dyDescent="0.25">
      <c r="A73" s="94">
        <f t="shared" si="3"/>
        <v>46113</v>
      </c>
      <c r="B73" s="55">
        <v>60</v>
      </c>
      <c r="C73" s="83">
        <f>G72</f>
        <v>36162.38999999997</v>
      </c>
      <c r="D73" s="95">
        <f>ROUND(C73*$E$10/12,2)</f>
        <v>117.53</v>
      </c>
      <c r="E73" s="95">
        <f>F73-D73</f>
        <v>536.96</v>
      </c>
      <c r="F73" s="95">
        <f t="shared" si="2"/>
        <v>654.49</v>
      </c>
      <c r="G73" s="95">
        <f>C73-E73</f>
        <v>35625.429999999971</v>
      </c>
    </row>
    <row r="74" spans="1:7" x14ac:dyDescent="0.25">
      <c r="A74" s="94">
        <f t="shared" si="3"/>
        <v>46143</v>
      </c>
      <c r="B74" s="55">
        <v>61</v>
      </c>
      <c r="C74" s="83">
        <f t="shared" ref="C74:C133" si="6">G73</f>
        <v>35625.429999999971</v>
      </c>
      <c r="D74" s="95">
        <f t="shared" ref="D74:D133" si="7">ROUND(C74*$E$10/12,2)</f>
        <v>115.78</v>
      </c>
      <c r="E74" s="95">
        <f t="shared" ref="E74:E133" si="8">F74-D74</f>
        <v>538.71</v>
      </c>
      <c r="F74" s="95">
        <f t="shared" si="2"/>
        <v>654.49</v>
      </c>
      <c r="G74" s="95">
        <f t="shared" ref="G74:G132" si="9">C74-E74</f>
        <v>35086.719999999972</v>
      </c>
    </row>
    <row r="75" spans="1:7" x14ac:dyDescent="0.25">
      <c r="A75" s="94">
        <f t="shared" si="3"/>
        <v>46174</v>
      </c>
      <c r="B75" s="55">
        <v>62</v>
      </c>
      <c r="C75" s="83">
        <f t="shared" si="6"/>
        <v>35086.719999999972</v>
      </c>
      <c r="D75" s="95">
        <f t="shared" si="7"/>
        <v>114.03</v>
      </c>
      <c r="E75" s="95">
        <f t="shared" si="8"/>
        <v>540.46</v>
      </c>
      <c r="F75" s="95">
        <f t="shared" si="2"/>
        <v>654.49</v>
      </c>
      <c r="G75" s="95">
        <f t="shared" si="9"/>
        <v>34546.259999999973</v>
      </c>
    </row>
    <row r="76" spans="1:7" x14ac:dyDescent="0.25">
      <c r="A76" s="94">
        <f t="shared" si="3"/>
        <v>46204</v>
      </c>
      <c r="B76" s="55">
        <v>63</v>
      </c>
      <c r="C76" s="83">
        <f t="shared" si="6"/>
        <v>34546.259999999973</v>
      </c>
      <c r="D76" s="95">
        <f t="shared" si="7"/>
        <v>112.28</v>
      </c>
      <c r="E76" s="95">
        <f t="shared" si="8"/>
        <v>542.21</v>
      </c>
      <c r="F76" s="95">
        <f t="shared" si="2"/>
        <v>654.49</v>
      </c>
      <c r="G76" s="95">
        <f t="shared" si="9"/>
        <v>34004.049999999974</v>
      </c>
    </row>
    <row r="77" spans="1:7" x14ac:dyDescent="0.25">
      <c r="A77" s="94">
        <f t="shared" si="3"/>
        <v>46235</v>
      </c>
      <c r="B77" s="55">
        <v>64</v>
      </c>
      <c r="C77" s="83">
        <f t="shared" si="6"/>
        <v>34004.049999999974</v>
      </c>
      <c r="D77" s="95">
        <f t="shared" si="7"/>
        <v>110.51</v>
      </c>
      <c r="E77" s="95">
        <f t="shared" si="8"/>
        <v>543.98</v>
      </c>
      <c r="F77" s="95">
        <f t="shared" si="2"/>
        <v>654.49</v>
      </c>
      <c r="G77" s="95">
        <f t="shared" si="9"/>
        <v>33460.069999999971</v>
      </c>
    </row>
    <row r="78" spans="1:7" x14ac:dyDescent="0.25">
      <c r="A78" s="94">
        <f t="shared" si="3"/>
        <v>46266</v>
      </c>
      <c r="B78" s="55">
        <v>65</v>
      </c>
      <c r="C78" s="83">
        <f t="shared" si="6"/>
        <v>33460.069999999971</v>
      </c>
      <c r="D78" s="95">
        <f t="shared" si="7"/>
        <v>108.75</v>
      </c>
      <c r="E78" s="95">
        <f t="shared" si="8"/>
        <v>545.74</v>
      </c>
      <c r="F78" s="95">
        <f t="shared" si="2"/>
        <v>654.49</v>
      </c>
      <c r="G78" s="95">
        <f t="shared" si="9"/>
        <v>32914.329999999973</v>
      </c>
    </row>
    <row r="79" spans="1:7" x14ac:dyDescent="0.25">
      <c r="A79" s="94">
        <f t="shared" si="3"/>
        <v>46296</v>
      </c>
      <c r="B79" s="55">
        <v>66</v>
      </c>
      <c r="C79" s="83">
        <f t="shared" si="6"/>
        <v>32914.329999999973</v>
      </c>
      <c r="D79" s="95">
        <f t="shared" si="7"/>
        <v>106.97</v>
      </c>
      <c r="E79" s="95">
        <f t="shared" si="8"/>
        <v>547.52</v>
      </c>
      <c r="F79" s="95">
        <f t="shared" si="2"/>
        <v>654.49</v>
      </c>
      <c r="G79" s="95">
        <f t="shared" si="9"/>
        <v>32366.809999999972</v>
      </c>
    </row>
    <row r="80" spans="1:7" x14ac:dyDescent="0.25">
      <c r="A80" s="94">
        <f t="shared" si="3"/>
        <v>46327</v>
      </c>
      <c r="B80" s="55">
        <v>67</v>
      </c>
      <c r="C80" s="83">
        <f t="shared" si="6"/>
        <v>32366.809999999972</v>
      </c>
      <c r="D80" s="95">
        <f t="shared" si="7"/>
        <v>105.19</v>
      </c>
      <c r="E80" s="95">
        <f t="shared" si="8"/>
        <v>549.29999999999995</v>
      </c>
      <c r="F80" s="95">
        <f t="shared" ref="F80:F133" si="10">F79</f>
        <v>654.49</v>
      </c>
      <c r="G80" s="95">
        <f t="shared" si="9"/>
        <v>31817.509999999973</v>
      </c>
    </row>
    <row r="81" spans="1:7" x14ac:dyDescent="0.25">
      <c r="A81" s="94">
        <f t="shared" ref="A81:A133" si="11">EDATE(A80,1)</f>
        <v>46357</v>
      </c>
      <c r="B81" s="55">
        <v>68</v>
      </c>
      <c r="C81" s="83">
        <f t="shared" si="6"/>
        <v>31817.509999999973</v>
      </c>
      <c r="D81" s="95">
        <f t="shared" si="7"/>
        <v>103.41</v>
      </c>
      <c r="E81" s="95">
        <f t="shared" si="8"/>
        <v>551.08000000000004</v>
      </c>
      <c r="F81" s="95">
        <f t="shared" si="10"/>
        <v>654.49</v>
      </c>
      <c r="G81" s="95">
        <f t="shared" si="9"/>
        <v>31266.429999999971</v>
      </c>
    </row>
    <row r="82" spans="1:7" x14ac:dyDescent="0.25">
      <c r="A82" s="94">
        <f t="shared" si="11"/>
        <v>46388</v>
      </c>
      <c r="B82" s="55">
        <v>69</v>
      </c>
      <c r="C82" s="83">
        <f t="shared" si="6"/>
        <v>31266.429999999971</v>
      </c>
      <c r="D82" s="95">
        <f t="shared" si="7"/>
        <v>101.62</v>
      </c>
      <c r="E82" s="95">
        <f t="shared" si="8"/>
        <v>552.87</v>
      </c>
      <c r="F82" s="95">
        <f t="shared" si="10"/>
        <v>654.49</v>
      </c>
      <c r="G82" s="95">
        <f t="shared" si="9"/>
        <v>30713.559999999972</v>
      </c>
    </row>
    <row r="83" spans="1:7" x14ac:dyDescent="0.25">
      <c r="A83" s="94">
        <f t="shared" si="11"/>
        <v>46419</v>
      </c>
      <c r="B83" s="55">
        <v>70</v>
      </c>
      <c r="C83" s="83">
        <f t="shared" si="6"/>
        <v>30713.559999999972</v>
      </c>
      <c r="D83" s="95">
        <f t="shared" si="7"/>
        <v>99.82</v>
      </c>
      <c r="E83" s="95">
        <f t="shared" si="8"/>
        <v>554.67000000000007</v>
      </c>
      <c r="F83" s="95">
        <f t="shared" si="10"/>
        <v>654.49</v>
      </c>
      <c r="G83" s="95">
        <f t="shared" si="9"/>
        <v>30158.88999999997</v>
      </c>
    </row>
    <row r="84" spans="1:7" x14ac:dyDescent="0.25">
      <c r="A84" s="94">
        <f t="shared" si="11"/>
        <v>46447</v>
      </c>
      <c r="B84" s="55">
        <v>71</v>
      </c>
      <c r="C84" s="83">
        <f t="shared" si="6"/>
        <v>30158.88999999997</v>
      </c>
      <c r="D84" s="95">
        <f t="shared" si="7"/>
        <v>98.02</v>
      </c>
      <c r="E84" s="95">
        <f t="shared" si="8"/>
        <v>556.47</v>
      </c>
      <c r="F84" s="95">
        <f t="shared" si="10"/>
        <v>654.49</v>
      </c>
      <c r="G84" s="95">
        <f t="shared" si="9"/>
        <v>29602.419999999969</v>
      </c>
    </row>
    <row r="85" spans="1:7" x14ac:dyDescent="0.25">
      <c r="A85" s="94">
        <f t="shared" si="11"/>
        <v>46478</v>
      </c>
      <c r="B85" s="55">
        <v>72</v>
      </c>
      <c r="C85" s="83">
        <f t="shared" si="6"/>
        <v>29602.419999999969</v>
      </c>
      <c r="D85" s="95">
        <f t="shared" si="7"/>
        <v>96.21</v>
      </c>
      <c r="E85" s="95">
        <f t="shared" si="8"/>
        <v>558.28</v>
      </c>
      <c r="F85" s="95">
        <f t="shared" si="10"/>
        <v>654.49</v>
      </c>
      <c r="G85" s="95">
        <f t="shared" si="9"/>
        <v>29044.13999999997</v>
      </c>
    </row>
    <row r="86" spans="1:7" x14ac:dyDescent="0.25">
      <c r="A86" s="94">
        <f t="shared" si="11"/>
        <v>46508</v>
      </c>
      <c r="B86" s="55">
        <v>73</v>
      </c>
      <c r="C86" s="83">
        <f t="shared" si="6"/>
        <v>29044.13999999997</v>
      </c>
      <c r="D86" s="95">
        <f t="shared" si="7"/>
        <v>94.39</v>
      </c>
      <c r="E86" s="95">
        <f t="shared" si="8"/>
        <v>560.1</v>
      </c>
      <c r="F86" s="95">
        <f t="shared" si="10"/>
        <v>654.49</v>
      </c>
      <c r="G86" s="95">
        <f t="shared" si="9"/>
        <v>28484.039999999972</v>
      </c>
    </row>
    <row r="87" spans="1:7" x14ac:dyDescent="0.25">
      <c r="A87" s="94">
        <f t="shared" si="11"/>
        <v>46539</v>
      </c>
      <c r="B87" s="55">
        <v>74</v>
      </c>
      <c r="C87" s="83">
        <f t="shared" si="6"/>
        <v>28484.039999999972</v>
      </c>
      <c r="D87" s="95">
        <f t="shared" si="7"/>
        <v>92.57</v>
      </c>
      <c r="E87" s="95">
        <f t="shared" si="8"/>
        <v>561.92000000000007</v>
      </c>
      <c r="F87" s="95">
        <f t="shared" si="10"/>
        <v>654.49</v>
      </c>
      <c r="G87" s="95">
        <f t="shared" si="9"/>
        <v>27922.119999999974</v>
      </c>
    </row>
    <row r="88" spans="1:7" x14ac:dyDescent="0.25">
      <c r="A88" s="94">
        <f t="shared" si="11"/>
        <v>46569</v>
      </c>
      <c r="B88" s="55">
        <v>75</v>
      </c>
      <c r="C88" s="83">
        <f t="shared" si="6"/>
        <v>27922.119999999974</v>
      </c>
      <c r="D88" s="95">
        <f t="shared" si="7"/>
        <v>90.75</v>
      </c>
      <c r="E88" s="95">
        <f t="shared" si="8"/>
        <v>563.74</v>
      </c>
      <c r="F88" s="95">
        <f t="shared" si="10"/>
        <v>654.49</v>
      </c>
      <c r="G88" s="95">
        <f t="shared" si="9"/>
        <v>27358.379999999972</v>
      </c>
    </row>
    <row r="89" spans="1:7" x14ac:dyDescent="0.25">
      <c r="A89" s="94">
        <f t="shared" si="11"/>
        <v>46600</v>
      </c>
      <c r="B89" s="55">
        <v>76</v>
      </c>
      <c r="C89" s="83">
        <f t="shared" si="6"/>
        <v>27358.379999999972</v>
      </c>
      <c r="D89" s="95">
        <f t="shared" si="7"/>
        <v>88.91</v>
      </c>
      <c r="E89" s="95">
        <f t="shared" si="8"/>
        <v>565.58000000000004</v>
      </c>
      <c r="F89" s="95">
        <f t="shared" si="10"/>
        <v>654.49</v>
      </c>
      <c r="G89" s="95">
        <f t="shared" si="9"/>
        <v>26792.79999999997</v>
      </c>
    </row>
    <row r="90" spans="1:7" x14ac:dyDescent="0.25">
      <c r="A90" s="94">
        <f t="shared" si="11"/>
        <v>46631</v>
      </c>
      <c r="B90" s="55">
        <v>77</v>
      </c>
      <c r="C90" s="83">
        <f t="shared" si="6"/>
        <v>26792.79999999997</v>
      </c>
      <c r="D90" s="95">
        <f t="shared" si="7"/>
        <v>87.08</v>
      </c>
      <c r="E90" s="95">
        <f t="shared" si="8"/>
        <v>567.41</v>
      </c>
      <c r="F90" s="95">
        <f t="shared" si="10"/>
        <v>654.49</v>
      </c>
      <c r="G90" s="95">
        <f t="shared" si="9"/>
        <v>26225.38999999997</v>
      </c>
    </row>
    <row r="91" spans="1:7" x14ac:dyDescent="0.25">
      <c r="A91" s="94">
        <f t="shared" si="11"/>
        <v>46661</v>
      </c>
      <c r="B91" s="55">
        <v>78</v>
      </c>
      <c r="C91" s="83">
        <f t="shared" si="6"/>
        <v>26225.38999999997</v>
      </c>
      <c r="D91" s="95">
        <f t="shared" si="7"/>
        <v>85.23</v>
      </c>
      <c r="E91" s="95">
        <f t="shared" si="8"/>
        <v>569.26</v>
      </c>
      <c r="F91" s="95">
        <f t="shared" si="10"/>
        <v>654.49</v>
      </c>
      <c r="G91" s="95">
        <f t="shared" si="9"/>
        <v>25656.129999999972</v>
      </c>
    </row>
    <row r="92" spans="1:7" x14ac:dyDescent="0.25">
      <c r="A92" s="94">
        <f t="shared" si="11"/>
        <v>46692</v>
      </c>
      <c r="B92" s="55">
        <v>79</v>
      </c>
      <c r="C92" s="83">
        <f t="shared" si="6"/>
        <v>25656.129999999972</v>
      </c>
      <c r="D92" s="95">
        <f t="shared" si="7"/>
        <v>83.38</v>
      </c>
      <c r="E92" s="95">
        <f t="shared" si="8"/>
        <v>571.11</v>
      </c>
      <c r="F92" s="95">
        <f t="shared" si="10"/>
        <v>654.49</v>
      </c>
      <c r="G92" s="95">
        <f t="shared" si="9"/>
        <v>25085.019999999971</v>
      </c>
    </row>
    <row r="93" spans="1:7" x14ac:dyDescent="0.25">
      <c r="A93" s="94">
        <f t="shared" si="11"/>
        <v>46722</v>
      </c>
      <c r="B93" s="55">
        <v>80</v>
      </c>
      <c r="C93" s="83">
        <f t="shared" si="6"/>
        <v>25085.019999999971</v>
      </c>
      <c r="D93" s="95">
        <f t="shared" si="7"/>
        <v>81.53</v>
      </c>
      <c r="E93" s="95">
        <f t="shared" si="8"/>
        <v>572.96</v>
      </c>
      <c r="F93" s="95">
        <f t="shared" si="10"/>
        <v>654.49</v>
      </c>
      <c r="G93" s="95">
        <f t="shared" si="9"/>
        <v>24512.059999999972</v>
      </c>
    </row>
    <row r="94" spans="1:7" x14ac:dyDescent="0.25">
      <c r="A94" s="94">
        <f t="shared" si="11"/>
        <v>46753</v>
      </c>
      <c r="B94" s="55">
        <v>81</v>
      </c>
      <c r="C94" s="83">
        <f t="shared" si="6"/>
        <v>24512.059999999972</v>
      </c>
      <c r="D94" s="95">
        <f t="shared" si="7"/>
        <v>79.66</v>
      </c>
      <c r="E94" s="95">
        <f t="shared" si="8"/>
        <v>574.83000000000004</v>
      </c>
      <c r="F94" s="95">
        <f t="shared" si="10"/>
        <v>654.49</v>
      </c>
      <c r="G94" s="95">
        <f t="shared" si="9"/>
        <v>23937.22999999997</v>
      </c>
    </row>
    <row r="95" spans="1:7" x14ac:dyDescent="0.25">
      <c r="A95" s="94">
        <f t="shared" si="11"/>
        <v>46784</v>
      </c>
      <c r="B95" s="55">
        <v>82</v>
      </c>
      <c r="C95" s="83">
        <f t="shared" si="6"/>
        <v>23937.22999999997</v>
      </c>
      <c r="D95" s="95">
        <f t="shared" si="7"/>
        <v>77.8</v>
      </c>
      <c r="E95" s="95">
        <f t="shared" si="8"/>
        <v>576.69000000000005</v>
      </c>
      <c r="F95" s="95">
        <f t="shared" si="10"/>
        <v>654.49</v>
      </c>
      <c r="G95" s="95">
        <f t="shared" si="9"/>
        <v>23360.539999999972</v>
      </c>
    </row>
    <row r="96" spans="1:7" x14ac:dyDescent="0.25">
      <c r="A96" s="94">
        <f t="shared" si="11"/>
        <v>46813</v>
      </c>
      <c r="B96" s="55">
        <v>83</v>
      </c>
      <c r="C96" s="83">
        <f t="shared" si="6"/>
        <v>23360.539999999972</v>
      </c>
      <c r="D96" s="95">
        <f t="shared" si="7"/>
        <v>75.92</v>
      </c>
      <c r="E96" s="95">
        <f t="shared" si="8"/>
        <v>578.57000000000005</v>
      </c>
      <c r="F96" s="95">
        <f t="shared" si="10"/>
        <v>654.49</v>
      </c>
      <c r="G96" s="95">
        <f t="shared" si="9"/>
        <v>22781.969999999972</v>
      </c>
    </row>
    <row r="97" spans="1:7" x14ac:dyDescent="0.25">
      <c r="A97" s="94">
        <f t="shared" si="11"/>
        <v>46844</v>
      </c>
      <c r="B97" s="55">
        <v>84</v>
      </c>
      <c r="C97" s="83">
        <f t="shared" si="6"/>
        <v>22781.969999999972</v>
      </c>
      <c r="D97" s="95">
        <f t="shared" si="7"/>
        <v>74.040000000000006</v>
      </c>
      <c r="E97" s="95">
        <f t="shared" si="8"/>
        <v>580.45000000000005</v>
      </c>
      <c r="F97" s="95">
        <f t="shared" si="10"/>
        <v>654.49</v>
      </c>
      <c r="G97" s="95">
        <f t="shared" si="9"/>
        <v>22201.519999999971</v>
      </c>
    </row>
    <row r="98" spans="1:7" x14ac:dyDescent="0.25">
      <c r="A98" s="94">
        <f t="shared" si="11"/>
        <v>46874</v>
      </c>
      <c r="B98" s="55">
        <v>85</v>
      </c>
      <c r="C98" s="83">
        <f t="shared" si="6"/>
        <v>22201.519999999971</v>
      </c>
      <c r="D98" s="95">
        <f t="shared" si="7"/>
        <v>72.150000000000006</v>
      </c>
      <c r="E98" s="95">
        <f t="shared" si="8"/>
        <v>582.34</v>
      </c>
      <c r="F98" s="95">
        <f t="shared" si="10"/>
        <v>654.49</v>
      </c>
      <c r="G98" s="95">
        <f t="shared" si="9"/>
        <v>21619.179999999971</v>
      </c>
    </row>
    <row r="99" spans="1:7" x14ac:dyDescent="0.25">
      <c r="A99" s="94">
        <f t="shared" si="11"/>
        <v>46905</v>
      </c>
      <c r="B99" s="55">
        <v>86</v>
      </c>
      <c r="C99" s="83">
        <f t="shared" si="6"/>
        <v>21619.179999999971</v>
      </c>
      <c r="D99" s="95">
        <f t="shared" si="7"/>
        <v>70.260000000000005</v>
      </c>
      <c r="E99" s="95">
        <f t="shared" si="8"/>
        <v>584.23</v>
      </c>
      <c r="F99" s="95">
        <f t="shared" si="10"/>
        <v>654.49</v>
      </c>
      <c r="G99" s="95">
        <f t="shared" si="9"/>
        <v>21034.949999999972</v>
      </c>
    </row>
    <row r="100" spans="1:7" x14ac:dyDescent="0.25">
      <c r="A100" s="94">
        <f t="shared" si="11"/>
        <v>46935</v>
      </c>
      <c r="B100" s="55">
        <v>87</v>
      </c>
      <c r="C100" s="83">
        <f t="shared" si="6"/>
        <v>21034.949999999972</v>
      </c>
      <c r="D100" s="95">
        <f t="shared" si="7"/>
        <v>68.36</v>
      </c>
      <c r="E100" s="95">
        <f t="shared" si="8"/>
        <v>586.13</v>
      </c>
      <c r="F100" s="95">
        <f t="shared" si="10"/>
        <v>654.49</v>
      </c>
      <c r="G100" s="95">
        <f t="shared" si="9"/>
        <v>20448.819999999971</v>
      </c>
    </row>
    <row r="101" spans="1:7" x14ac:dyDescent="0.25">
      <c r="A101" s="94">
        <f t="shared" si="11"/>
        <v>46966</v>
      </c>
      <c r="B101" s="55">
        <v>88</v>
      </c>
      <c r="C101" s="83">
        <f t="shared" si="6"/>
        <v>20448.819999999971</v>
      </c>
      <c r="D101" s="95">
        <f t="shared" si="7"/>
        <v>66.459999999999994</v>
      </c>
      <c r="E101" s="95">
        <f t="shared" si="8"/>
        <v>588.03</v>
      </c>
      <c r="F101" s="95">
        <f t="shared" si="10"/>
        <v>654.49</v>
      </c>
      <c r="G101" s="95">
        <f t="shared" si="9"/>
        <v>19860.789999999972</v>
      </c>
    </row>
    <row r="102" spans="1:7" x14ac:dyDescent="0.25">
      <c r="A102" s="94">
        <f t="shared" si="11"/>
        <v>46997</v>
      </c>
      <c r="B102" s="55">
        <v>89</v>
      </c>
      <c r="C102" s="83">
        <f t="shared" si="6"/>
        <v>19860.789999999972</v>
      </c>
      <c r="D102" s="95">
        <f t="shared" si="7"/>
        <v>64.55</v>
      </c>
      <c r="E102" s="95">
        <f t="shared" si="8"/>
        <v>589.94000000000005</v>
      </c>
      <c r="F102" s="95">
        <f t="shared" si="10"/>
        <v>654.49</v>
      </c>
      <c r="G102" s="95">
        <f t="shared" si="9"/>
        <v>19270.849999999973</v>
      </c>
    </row>
    <row r="103" spans="1:7" x14ac:dyDescent="0.25">
      <c r="A103" s="94">
        <f t="shared" si="11"/>
        <v>47027</v>
      </c>
      <c r="B103" s="55">
        <v>90</v>
      </c>
      <c r="C103" s="83">
        <f t="shared" si="6"/>
        <v>19270.849999999973</v>
      </c>
      <c r="D103" s="95">
        <f t="shared" si="7"/>
        <v>62.63</v>
      </c>
      <c r="E103" s="95">
        <f t="shared" si="8"/>
        <v>591.86</v>
      </c>
      <c r="F103" s="95">
        <f t="shared" si="10"/>
        <v>654.49</v>
      </c>
      <c r="G103" s="95">
        <f t="shared" si="9"/>
        <v>18678.989999999972</v>
      </c>
    </row>
    <row r="104" spans="1:7" x14ac:dyDescent="0.25">
      <c r="A104" s="94">
        <f t="shared" si="11"/>
        <v>47058</v>
      </c>
      <c r="B104" s="55">
        <v>91</v>
      </c>
      <c r="C104" s="83">
        <f t="shared" si="6"/>
        <v>18678.989999999972</v>
      </c>
      <c r="D104" s="95">
        <f t="shared" si="7"/>
        <v>60.71</v>
      </c>
      <c r="E104" s="95">
        <f t="shared" si="8"/>
        <v>593.78</v>
      </c>
      <c r="F104" s="95">
        <f t="shared" si="10"/>
        <v>654.49</v>
      </c>
      <c r="G104" s="95">
        <f t="shared" si="9"/>
        <v>18085.209999999974</v>
      </c>
    </row>
    <row r="105" spans="1:7" x14ac:dyDescent="0.25">
      <c r="A105" s="94">
        <f t="shared" si="11"/>
        <v>47088</v>
      </c>
      <c r="B105" s="55">
        <v>92</v>
      </c>
      <c r="C105" s="83">
        <f t="shared" si="6"/>
        <v>18085.209999999974</v>
      </c>
      <c r="D105" s="95">
        <f t="shared" si="7"/>
        <v>58.78</v>
      </c>
      <c r="E105" s="95">
        <f t="shared" si="8"/>
        <v>595.71</v>
      </c>
      <c r="F105" s="95">
        <f t="shared" si="10"/>
        <v>654.49</v>
      </c>
      <c r="G105" s="95">
        <f t="shared" si="9"/>
        <v>17489.499999999975</v>
      </c>
    </row>
    <row r="106" spans="1:7" x14ac:dyDescent="0.25">
      <c r="A106" s="94">
        <f t="shared" si="11"/>
        <v>47119</v>
      </c>
      <c r="B106" s="55">
        <v>93</v>
      </c>
      <c r="C106" s="83">
        <f t="shared" si="6"/>
        <v>17489.499999999975</v>
      </c>
      <c r="D106" s="95">
        <f t="shared" si="7"/>
        <v>56.84</v>
      </c>
      <c r="E106" s="95">
        <f t="shared" si="8"/>
        <v>597.65</v>
      </c>
      <c r="F106" s="95">
        <f t="shared" si="10"/>
        <v>654.49</v>
      </c>
      <c r="G106" s="95">
        <f t="shared" si="9"/>
        <v>16891.849999999973</v>
      </c>
    </row>
    <row r="107" spans="1:7" x14ac:dyDescent="0.25">
      <c r="A107" s="94">
        <f t="shared" si="11"/>
        <v>47150</v>
      </c>
      <c r="B107" s="55">
        <v>94</v>
      </c>
      <c r="C107" s="83">
        <f t="shared" si="6"/>
        <v>16891.849999999973</v>
      </c>
      <c r="D107" s="95">
        <f t="shared" si="7"/>
        <v>54.9</v>
      </c>
      <c r="E107" s="95">
        <f t="shared" si="8"/>
        <v>599.59</v>
      </c>
      <c r="F107" s="95">
        <f t="shared" si="10"/>
        <v>654.49</v>
      </c>
      <c r="G107" s="95">
        <f t="shared" si="9"/>
        <v>16292.259999999973</v>
      </c>
    </row>
    <row r="108" spans="1:7" x14ac:dyDescent="0.25">
      <c r="A108" s="94">
        <f t="shared" si="11"/>
        <v>47178</v>
      </c>
      <c r="B108" s="55">
        <v>95</v>
      </c>
      <c r="C108" s="83">
        <f t="shared" si="6"/>
        <v>16292.259999999973</v>
      </c>
      <c r="D108" s="95">
        <f t="shared" si="7"/>
        <v>52.95</v>
      </c>
      <c r="E108" s="95">
        <f t="shared" si="8"/>
        <v>601.54</v>
      </c>
      <c r="F108" s="95">
        <f t="shared" si="10"/>
        <v>654.49</v>
      </c>
      <c r="G108" s="95">
        <f t="shared" si="9"/>
        <v>15690.719999999972</v>
      </c>
    </row>
    <row r="109" spans="1:7" x14ac:dyDescent="0.25">
      <c r="A109" s="94">
        <f t="shared" si="11"/>
        <v>47209</v>
      </c>
      <c r="B109" s="55">
        <v>96</v>
      </c>
      <c r="C109" s="83">
        <f t="shared" si="6"/>
        <v>15690.719999999972</v>
      </c>
      <c r="D109" s="95">
        <f t="shared" si="7"/>
        <v>50.99</v>
      </c>
      <c r="E109" s="95">
        <f t="shared" si="8"/>
        <v>603.5</v>
      </c>
      <c r="F109" s="95">
        <f t="shared" si="10"/>
        <v>654.49</v>
      </c>
      <c r="G109" s="95">
        <f t="shared" si="9"/>
        <v>15087.219999999972</v>
      </c>
    </row>
    <row r="110" spans="1:7" x14ac:dyDescent="0.25">
      <c r="A110" s="94">
        <f t="shared" si="11"/>
        <v>47239</v>
      </c>
      <c r="B110" s="55">
        <v>97</v>
      </c>
      <c r="C110" s="83">
        <f t="shared" si="6"/>
        <v>15087.219999999972</v>
      </c>
      <c r="D110" s="95">
        <f t="shared" si="7"/>
        <v>49.03</v>
      </c>
      <c r="E110" s="95">
        <f t="shared" si="8"/>
        <v>605.46</v>
      </c>
      <c r="F110" s="95">
        <f t="shared" si="10"/>
        <v>654.49</v>
      </c>
      <c r="G110" s="95">
        <f t="shared" si="9"/>
        <v>14481.759999999973</v>
      </c>
    </row>
    <row r="111" spans="1:7" x14ac:dyDescent="0.25">
      <c r="A111" s="94">
        <f t="shared" si="11"/>
        <v>47270</v>
      </c>
      <c r="B111" s="55">
        <v>98</v>
      </c>
      <c r="C111" s="83">
        <f t="shared" si="6"/>
        <v>14481.759999999973</v>
      </c>
      <c r="D111" s="95">
        <f t="shared" si="7"/>
        <v>47.07</v>
      </c>
      <c r="E111" s="95">
        <f t="shared" si="8"/>
        <v>607.41999999999996</v>
      </c>
      <c r="F111" s="95">
        <f t="shared" si="10"/>
        <v>654.49</v>
      </c>
      <c r="G111" s="95">
        <f t="shared" si="9"/>
        <v>13874.339999999973</v>
      </c>
    </row>
    <row r="112" spans="1:7" x14ac:dyDescent="0.25">
      <c r="A112" s="94">
        <f t="shared" si="11"/>
        <v>47300</v>
      </c>
      <c r="B112" s="55">
        <v>99</v>
      </c>
      <c r="C112" s="83">
        <f t="shared" si="6"/>
        <v>13874.339999999973</v>
      </c>
      <c r="D112" s="95">
        <f t="shared" si="7"/>
        <v>45.09</v>
      </c>
      <c r="E112" s="95">
        <f t="shared" si="8"/>
        <v>609.4</v>
      </c>
      <c r="F112" s="95">
        <f t="shared" si="10"/>
        <v>654.49</v>
      </c>
      <c r="G112" s="95">
        <f t="shared" si="9"/>
        <v>13264.939999999973</v>
      </c>
    </row>
    <row r="113" spans="1:7" x14ac:dyDescent="0.25">
      <c r="A113" s="94">
        <f t="shared" si="11"/>
        <v>47331</v>
      </c>
      <c r="B113" s="55">
        <v>100</v>
      </c>
      <c r="C113" s="83">
        <f t="shared" si="6"/>
        <v>13264.939999999973</v>
      </c>
      <c r="D113" s="95">
        <f t="shared" si="7"/>
        <v>43.11</v>
      </c>
      <c r="E113" s="95">
        <f t="shared" si="8"/>
        <v>611.38</v>
      </c>
      <c r="F113" s="95">
        <f t="shared" si="10"/>
        <v>654.49</v>
      </c>
      <c r="G113" s="95">
        <f t="shared" si="9"/>
        <v>12653.559999999974</v>
      </c>
    </row>
    <row r="114" spans="1:7" x14ac:dyDescent="0.25">
      <c r="A114" s="94">
        <f t="shared" si="11"/>
        <v>47362</v>
      </c>
      <c r="B114" s="55">
        <v>101</v>
      </c>
      <c r="C114" s="83">
        <f t="shared" si="6"/>
        <v>12653.559999999974</v>
      </c>
      <c r="D114" s="95">
        <f t="shared" si="7"/>
        <v>41.12</v>
      </c>
      <c r="E114" s="95">
        <f t="shared" si="8"/>
        <v>613.37</v>
      </c>
      <c r="F114" s="95">
        <f t="shared" si="10"/>
        <v>654.49</v>
      </c>
      <c r="G114" s="95">
        <f t="shared" si="9"/>
        <v>12040.189999999973</v>
      </c>
    </row>
    <row r="115" spans="1:7" x14ac:dyDescent="0.25">
      <c r="A115" s="94">
        <f t="shared" si="11"/>
        <v>47392</v>
      </c>
      <c r="B115" s="55">
        <v>102</v>
      </c>
      <c r="C115" s="83">
        <f t="shared" si="6"/>
        <v>12040.189999999973</v>
      </c>
      <c r="D115" s="95">
        <f t="shared" si="7"/>
        <v>39.130000000000003</v>
      </c>
      <c r="E115" s="95">
        <f t="shared" si="8"/>
        <v>615.36</v>
      </c>
      <c r="F115" s="95">
        <f t="shared" si="10"/>
        <v>654.49</v>
      </c>
      <c r="G115" s="95">
        <f t="shared" si="9"/>
        <v>11424.829999999973</v>
      </c>
    </row>
    <row r="116" spans="1:7" x14ac:dyDescent="0.25">
      <c r="A116" s="94">
        <f t="shared" si="11"/>
        <v>47423</v>
      </c>
      <c r="B116" s="55">
        <v>103</v>
      </c>
      <c r="C116" s="83">
        <f t="shared" si="6"/>
        <v>11424.829999999973</v>
      </c>
      <c r="D116" s="95">
        <f t="shared" si="7"/>
        <v>37.130000000000003</v>
      </c>
      <c r="E116" s="95">
        <f t="shared" si="8"/>
        <v>617.36</v>
      </c>
      <c r="F116" s="95">
        <f t="shared" si="10"/>
        <v>654.49</v>
      </c>
      <c r="G116" s="95">
        <f t="shared" si="9"/>
        <v>10807.469999999972</v>
      </c>
    </row>
    <row r="117" spans="1:7" x14ac:dyDescent="0.25">
      <c r="A117" s="94">
        <f t="shared" si="11"/>
        <v>47453</v>
      </c>
      <c r="B117" s="55">
        <v>104</v>
      </c>
      <c r="C117" s="83">
        <f t="shared" si="6"/>
        <v>10807.469999999972</v>
      </c>
      <c r="D117" s="95">
        <f t="shared" si="7"/>
        <v>35.119999999999997</v>
      </c>
      <c r="E117" s="95">
        <f t="shared" si="8"/>
        <v>619.37</v>
      </c>
      <c r="F117" s="95">
        <f t="shared" si="10"/>
        <v>654.49</v>
      </c>
      <c r="G117" s="95">
        <f t="shared" si="9"/>
        <v>10188.099999999971</v>
      </c>
    </row>
    <row r="118" spans="1:7" x14ac:dyDescent="0.25">
      <c r="A118" s="94">
        <f t="shared" si="11"/>
        <v>47484</v>
      </c>
      <c r="B118" s="55">
        <v>105</v>
      </c>
      <c r="C118" s="83">
        <f t="shared" si="6"/>
        <v>10188.099999999971</v>
      </c>
      <c r="D118" s="95">
        <f t="shared" si="7"/>
        <v>33.11</v>
      </c>
      <c r="E118" s="95">
        <f t="shared" si="8"/>
        <v>621.38</v>
      </c>
      <c r="F118" s="95">
        <f t="shared" si="10"/>
        <v>654.49</v>
      </c>
      <c r="G118" s="95">
        <f t="shared" si="9"/>
        <v>9566.7199999999721</v>
      </c>
    </row>
    <row r="119" spans="1:7" x14ac:dyDescent="0.25">
      <c r="A119" s="94">
        <f t="shared" si="11"/>
        <v>47515</v>
      </c>
      <c r="B119" s="55">
        <v>106</v>
      </c>
      <c r="C119" s="83">
        <f t="shared" si="6"/>
        <v>9566.7199999999721</v>
      </c>
      <c r="D119" s="95">
        <f t="shared" si="7"/>
        <v>31.09</v>
      </c>
      <c r="E119" s="95">
        <f t="shared" si="8"/>
        <v>623.4</v>
      </c>
      <c r="F119" s="95">
        <f t="shared" si="10"/>
        <v>654.49</v>
      </c>
      <c r="G119" s="95">
        <f t="shared" si="9"/>
        <v>8943.3199999999724</v>
      </c>
    </row>
    <row r="120" spans="1:7" x14ac:dyDescent="0.25">
      <c r="A120" s="94">
        <f t="shared" si="11"/>
        <v>47543</v>
      </c>
      <c r="B120" s="55">
        <v>107</v>
      </c>
      <c r="C120" s="83">
        <f t="shared" si="6"/>
        <v>8943.3199999999724</v>
      </c>
      <c r="D120" s="95">
        <f t="shared" si="7"/>
        <v>29.07</v>
      </c>
      <c r="E120" s="95">
        <f t="shared" si="8"/>
        <v>625.41999999999996</v>
      </c>
      <c r="F120" s="95">
        <f t="shared" si="10"/>
        <v>654.49</v>
      </c>
      <c r="G120" s="95">
        <f t="shared" si="9"/>
        <v>8317.8999999999724</v>
      </c>
    </row>
    <row r="121" spans="1:7" x14ac:dyDescent="0.25">
      <c r="A121" s="94">
        <f t="shared" si="11"/>
        <v>47574</v>
      </c>
      <c r="B121" s="55">
        <v>108</v>
      </c>
      <c r="C121" s="83">
        <f t="shared" si="6"/>
        <v>8317.8999999999724</v>
      </c>
      <c r="D121" s="95">
        <f t="shared" si="7"/>
        <v>27.03</v>
      </c>
      <c r="E121" s="95">
        <f t="shared" si="8"/>
        <v>627.46</v>
      </c>
      <c r="F121" s="95">
        <f t="shared" si="10"/>
        <v>654.49</v>
      </c>
      <c r="G121" s="95">
        <f t="shared" si="9"/>
        <v>7690.4399999999723</v>
      </c>
    </row>
    <row r="122" spans="1:7" x14ac:dyDescent="0.25">
      <c r="A122" s="94">
        <f t="shared" si="11"/>
        <v>47604</v>
      </c>
      <c r="B122" s="55">
        <v>109</v>
      </c>
      <c r="C122" s="83">
        <f t="shared" si="6"/>
        <v>7690.4399999999723</v>
      </c>
      <c r="D122" s="95">
        <f t="shared" si="7"/>
        <v>24.99</v>
      </c>
      <c r="E122" s="95">
        <f t="shared" si="8"/>
        <v>629.5</v>
      </c>
      <c r="F122" s="95">
        <f t="shared" si="10"/>
        <v>654.49</v>
      </c>
      <c r="G122" s="95">
        <f t="shared" si="9"/>
        <v>7060.9399999999723</v>
      </c>
    </row>
    <row r="123" spans="1:7" x14ac:dyDescent="0.25">
      <c r="A123" s="94">
        <f t="shared" si="11"/>
        <v>47635</v>
      </c>
      <c r="B123" s="55">
        <v>110</v>
      </c>
      <c r="C123" s="83">
        <f t="shared" si="6"/>
        <v>7060.9399999999723</v>
      </c>
      <c r="D123" s="95">
        <f t="shared" si="7"/>
        <v>22.95</v>
      </c>
      <c r="E123" s="95">
        <f t="shared" si="8"/>
        <v>631.54</v>
      </c>
      <c r="F123" s="95">
        <f t="shared" si="10"/>
        <v>654.49</v>
      </c>
      <c r="G123" s="95">
        <f t="shared" si="9"/>
        <v>6429.3999999999724</v>
      </c>
    </row>
    <row r="124" spans="1:7" x14ac:dyDescent="0.25">
      <c r="A124" s="94">
        <f t="shared" si="11"/>
        <v>47665</v>
      </c>
      <c r="B124" s="55">
        <v>111</v>
      </c>
      <c r="C124" s="83">
        <f t="shared" si="6"/>
        <v>6429.3999999999724</v>
      </c>
      <c r="D124" s="95">
        <f t="shared" si="7"/>
        <v>20.9</v>
      </c>
      <c r="E124" s="95">
        <f t="shared" si="8"/>
        <v>633.59</v>
      </c>
      <c r="F124" s="95">
        <f t="shared" si="10"/>
        <v>654.49</v>
      </c>
      <c r="G124" s="95">
        <f t="shared" si="9"/>
        <v>5795.8099999999722</v>
      </c>
    </row>
    <row r="125" spans="1:7" x14ac:dyDescent="0.25">
      <c r="A125" s="94">
        <f t="shared" si="11"/>
        <v>47696</v>
      </c>
      <c r="B125" s="55">
        <v>112</v>
      </c>
      <c r="C125" s="83">
        <f t="shared" si="6"/>
        <v>5795.8099999999722</v>
      </c>
      <c r="D125" s="95">
        <f t="shared" si="7"/>
        <v>18.84</v>
      </c>
      <c r="E125" s="95">
        <f t="shared" si="8"/>
        <v>635.65</v>
      </c>
      <c r="F125" s="95">
        <f t="shared" si="10"/>
        <v>654.49</v>
      </c>
      <c r="G125" s="95">
        <f t="shared" si="9"/>
        <v>5160.1599999999726</v>
      </c>
    </row>
    <row r="126" spans="1:7" x14ac:dyDescent="0.25">
      <c r="A126" s="94">
        <f t="shared" si="11"/>
        <v>47727</v>
      </c>
      <c r="B126" s="55">
        <v>113</v>
      </c>
      <c r="C126" s="83">
        <f t="shared" si="6"/>
        <v>5160.1599999999726</v>
      </c>
      <c r="D126" s="95">
        <f t="shared" si="7"/>
        <v>16.77</v>
      </c>
      <c r="E126" s="95">
        <f t="shared" si="8"/>
        <v>637.72</v>
      </c>
      <c r="F126" s="95">
        <f t="shared" si="10"/>
        <v>654.49</v>
      </c>
      <c r="G126" s="95">
        <f t="shared" si="9"/>
        <v>4522.4399999999723</v>
      </c>
    </row>
    <row r="127" spans="1:7" x14ac:dyDescent="0.25">
      <c r="A127" s="94">
        <f t="shared" si="11"/>
        <v>47757</v>
      </c>
      <c r="B127" s="55">
        <v>114</v>
      </c>
      <c r="C127" s="83">
        <f t="shared" si="6"/>
        <v>4522.4399999999723</v>
      </c>
      <c r="D127" s="95">
        <f t="shared" si="7"/>
        <v>14.7</v>
      </c>
      <c r="E127" s="95">
        <f t="shared" si="8"/>
        <v>639.79</v>
      </c>
      <c r="F127" s="95">
        <f t="shared" si="10"/>
        <v>654.49</v>
      </c>
      <c r="G127" s="95">
        <f t="shared" si="9"/>
        <v>3882.6499999999724</v>
      </c>
    </row>
    <row r="128" spans="1:7" x14ac:dyDescent="0.25">
      <c r="A128" s="94">
        <f t="shared" si="11"/>
        <v>47788</v>
      </c>
      <c r="B128" s="55">
        <v>115</v>
      </c>
      <c r="C128" s="83">
        <f t="shared" si="6"/>
        <v>3882.6499999999724</v>
      </c>
      <c r="D128" s="95">
        <f t="shared" si="7"/>
        <v>12.62</v>
      </c>
      <c r="E128" s="95">
        <f t="shared" si="8"/>
        <v>641.87</v>
      </c>
      <c r="F128" s="95">
        <f t="shared" si="10"/>
        <v>654.49</v>
      </c>
      <c r="G128" s="95">
        <f t="shared" si="9"/>
        <v>3240.7799999999725</v>
      </c>
    </row>
    <row r="129" spans="1:7" x14ac:dyDescent="0.25">
      <c r="A129" s="94">
        <f t="shared" si="11"/>
        <v>47818</v>
      </c>
      <c r="B129" s="55">
        <v>116</v>
      </c>
      <c r="C129" s="83">
        <f t="shared" si="6"/>
        <v>3240.7799999999725</v>
      </c>
      <c r="D129" s="95">
        <f t="shared" si="7"/>
        <v>10.53</v>
      </c>
      <c r="E129" s="95">
        <f t="shared" si="8"/>
        <v>643.96</v>
      </c>
      <c r="F129" s="95">
        <f t="shared" si="10"/>
        <v>654.49</v>
      </c>
      <c r="G129" s="95">
        <f t="shared" si="9"/>
        <v>2596.8199999999724</v>
      </c>
    </row>
    <row r="130" spans="1:7" x14ac:dyDescent="0.25">
      <c r="A130" s="94">
        <f t="shared" si="11"/>
        <v>47849</v>
      </c>
      <c r="B130" s="55">
        <v>117</v>
      </c>
      <c r="C130" s="83">
        <f t="shared" si="6"/>
        <v>2596.8199999999724</v>
      </c>
      <c r="D130" s="95">
        <f t="shared" si="7"/>
        <v>8.44</v>
      </c>
      <c r="E130" s="95">
        <f t="shared" si="8"/>
        <v>646.04999999999995</v>
      </c>
      <c r="F130" s="95">
        <f t="shared" si="10"/>
        <v>654.49</v>
      </c>
      <c r="G130" s="95">
        <f t="shared" si="9"/>
        <v>1950.7699999999725</v>
      </c>
    </row>
    <row r="131" spans="1:7" x14ac:dyDescent="0.25">
      <c r="A131" s="94">
        <f t="shared" si="11"/>
        <v>47880</v>
      </c>
      <c r="B131" s="55">
        <v>118</v>
      </c>
      <c r="C131" s="83">
        <f t="shared" si="6"/>
        <v>1950.7699999999725</v>
      </c>
      <c r="D131" s="95">
        <f t="shared" si="7"/>
        <v>6.34</v>
      </c>
      <c r="E131" s="95">
        <f t="shared" si="8"/>
        <v>648.15</v>
      </c>
      <c r="F131" s="95">
        <f t="shared" si="10"/>
        <v>654.49</v>
      </c>
      <c r="G131" s="95">
        <f t="shared" si="9"/>
        <v>1302.6199999999726</v>
      </c>
    </row>
    <row r="132" spans="1:7" x14ac:dyDescent="0.25">
      <c r="A132" s="94">
        <f t="shared" si="11"/>
        <v>47908</v>
      </c>
      <c r="B132" s="55">
        <v>119</v>
      </c>
      <c r="C132" s="83">
        <f t="shared" si="6"/>
        <v>1302.6199999999726</v>
      </c>
      <c r="D132" s="95">
        <f t="shared" si="7"/>
        <v>4.2300000000000004</v>
      </c>
      <c r="E132" s="95">
        <f t="shared" si="8"/>
        <v>650.26</v>
      </c>
      <c r="F132" s="95">
        <f t="shared" si="10"/>
        <v>654.49</v>
      </c>
      <c r="G132" s="95">
        <f t="shared" si="9"/>
        <v>652.35999999997262</v>
      </c>
    </row>
    <row r="133" spans="1:7" x14ac:dyDescent="0.25">
      <c r="A133" s="94">
        <f t="shared" si="11"/>
        <v>47939</v>
      </c>
      <c r="B133" s="55">
        <v>120</v>
      </c>
      <c r="C133" s="83">
        <f t="shared" si="6"/>
        <v>652.35999999997262</v>
      </c>
      <c r="D133" s="95">
        <f t="shared" si="7"/>
        <v>2.12</v>
      </c>
      <c r="E133" s="95">
        <f t="shared" si="8"/>
        <v>652.37</v>
      </c>
      <c r="F133" s="95">
        <f t="shared" si="10"/>
        <v>654.49</v>
      </c>
      <c r="G133" s="110">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3"/>
  <sheetViews>
    <sheetView workbookViewId="0">
      <selection activeCell="E8" sqref="E8"/>
    </sheetView>
  </sheetViews>
  <sheetFormatPr defaultColWidth="9.140625" defaultRowHeight="15" x14ac:dyDescent="0.25"/>
  <cols>
    <col min="1" max="1" width="9.140625" style="56"/>
    <col min="2" max="2" width="7.85546875" style="56" customWidth="1"/>
    <col min="3" max="3" width="14.7109375" style="56" customWidth="1"/>
    <col min="4" max="4" width="14.28515625" style="56" customWidth="1"/>
    <col min="5" max="7" width="14.7109375" style="56" customWidth="1"/>
    <col min="8" max="10" width="9.140625" style="56"/>
    <col min="11" max="11" width="11" style="56" customWidth="1"/>
    <col min="12" max="16384" width="9.140625" style="56"/>
  </cols>
  <sheetData>
    <row r="1" spans="1:16" x14ac:dyDescent="0.25">
      <c r="A1" s="77"/>
      <c r="B1" s="77"/>
      <c r="C1" s="77"/>
      <c r="D1" s="77"/>
      <c r="E1" s="77"/>
      <c r="F1" s="77"/>
      <c r="G1" s="78"/>
    </row>
    <row r="2" spans="1:16" x14ac:dyDescent="0.25">
      <c r="A2" s="77"/>
      <c r="B2" s="77"/>
      <c r="C2" s="77"/>
      <c r="D2" s="77"/>
      <c r="E2" s="77"/>
      <c r="F2" s="79"/>
      <c r="G2" s="80"/>
    </row>
    <row r="3" spans="1:16" x14ac:dyDescent="0.25">
      <c r="A3" s="77"/>
      <c r="B3" s="77"/>
      <c r="C3" s="77"/>
      <c r="D3" s="77"/>
      <c r="E3" s="77"/>
      <c r="F3" s="79"/>
      <c r="G3" s="80"/>
    </row>
    <row r="4" spans="1:16" ht="21" x14ac:dyDescent="0.35">
      <c r="A4" s="77"/>
      <c r="B4" s="81" t="s">
        <v>81</v>
      </c>
      <c r="C4" s="77"/>
      <c r="D4" s="77"/>
      <c r="E4" s="82"/>
      <c r="F4" s="83"/>
      <c r="G4" s="77"/>
      <c r="N4" s="99"/>
      <c r="O4" s="98"/>
    </row>
    <row r="5" spans="1:16" x14ac:dyDescent="0.25">
      <c r="A5" s="77"/>
      <c r="B5" s="77"/>
      <c r="C5" s="77"/>
      <c r="D5" s="77"/>
      <c r="E5" s="77"/>
      <c r="F5" s="83"/>
      <c r="G5" s="77"/>
      <c r="N5" s="97"/>
      <c r="O5" s="98"/>
    </row>
    <row r="6" spans="1:16" x14ac:dyDescent="0.25">
      <c r="A6" s="77"/>
      <c r="B6" s="84" t="s">
        <v>53</v>
      </c>
      <c r="C6" s="85"/>
      <c r="D6" s="86"/>
      <c r="E6" s="87">
        <v>44317</v>
      </c>
      <c r="F6" s="88"/>
      <c r="G6" s="77"/>
      <c r="N6" s="59"/>
      <c r="O6" s="59"/>
    </row>
    <row r="7" spans="1:16" x14ac:dyDescent="0.25">
      <c r="A7" s="77"/>
      <c r="B7" s="89" t="s">
        <v>55</v>
      </c>
      <c r="C7" s="55"/>
      <c r="E7" s="57">
        <v>60</v>
      </c>
      <c r="F7" s="90" t="s">
        <v>43</v>
      </c>
      <c r="G7" s="77"/>
      <c r="N7" s="61"/>
      <c r="O7" s="61"/>
    </row>
    <row r="8" spans="1:16" x14ac:dyDescent="0.25">
      <c r="A8" s="77"/>
      <c r="B8" s="89" t="s">
        <v>73</v>
      </c>
      <c r="C8" s="55"/>
      <c r="D8" s="63">
        <f>E6-1</f>
        <v>44316</v>
      </c>
      <c r="E8" s="64">
        <v>43702.215199999999</v>
      </c>
      <c r="F8" s="90" t="s">
        <v>58</v>
      </c>
      <c r="G8" s="134"/>
      <c r="H8" s="135"/>
      <c r="M8" s="62"/>
      <c r="N8" s="62"/>
      <c r="O8" s="62"/>
    </row>
    <row r="9" spans="1:16" x14ac:dyDescent="0.25">
      <c r="A9" s="77"/>
      <c r="B9" s="89" t="s">
        <v>80</v>
      </c>
      <c r="C9" s="55"/>
      <c r="D9" s="63">
        <f>EDATE(D8,E7)</f>
        <v>46142</v>
      </c>
      <c r="E9" s="64">
        <v>0</v>
      </c>
      <c r="F9" s="90" t="s">
        <v>58</v>
      </c>
      <c r="G9" s="77"/>
      <c r="K9" s="60"/>
      <c r="L9" s="60"/>
      <c r="M9" s="61"/>
      <c r="N9" s="61"/>
      <c r="O9" s="61"/>
      <c r="P9" s="62"/>
    </row>
    <row r="10" spans="1:16" x14ac:dyDescent="0.25">
      <c r="A10" s="77"/>
      <c r="B10" s="100" t="s">
        <v>64</v>
      </c>
      <c r="C10" s="101"/>
      <c r="D10" s="102"/>
      <c r="E10" s="103">
        <v>3.9E-2</v>
      </c>
      <c r="F10" s="91"/>
      <c r="G10" s="92"/>
      <c r="K10" s="60"/>
      <c r="L10" s="60"/>
      <c r="M10" s="61"/>
      <c r="N10" s="61"/>
      <c r="O10" s="61"/>
      <c r="P10" s="62"/>
    </row>
    <row r="11" spans="1:16" x14ac:dyDescent="0.25">
      <c r="A11" s="77"/>
      <c r="B11" s="57"/>
      <c r="C11" s="55"/>
      <c r="E11" s="58"/>
      <c r="F11" s="57"/>
      <c r="G11" s="92"/>
      <c r="K11" s="60"/>
      <c r="L11" s="60"/>
      <c r="M11" s="61"/>
      <c r="N11" s="61"/>
      <c r="O11" s="61"/>
      <c r="P11" s="62"/>
    </row>
    <row r="12" spans="1:16" x14ac:dyDescent="0.25">
      <c r="K12" s="60"/>
      <c r="L12" s="60"/>
      <c r="M12" s="61"/>
      <c r="N12" s="61"/>
      <c r="O12" s="61"/>
      <c r="P12" s="62"/>
    </row>
    <row r="13" spans="1:16" ht="15.75" thickBot="1" x14ac:dyDescent="0.3">
      <c r="A13" s="93" t="s">
        <v>65</v>
      </c>
      <c r="B13" s="93" t="s">
        <v>66</v>
      </c>
      <c r="C13" s="93" t="s">
        <v>67</v>
      </c>
      <c r="D13" s="93" t="s">
        <v>68</v>
      </c>
      <c r="E13" s="93" t="s">
        <v>69</v>
      </c>
      <c r="F13" s="93" t="s">
        <v>70</v>
      </c>
      <c r="G13" s="93" t="s">
        <v>71</v>
      </c>
      <c r="K13" s="60"/>
      <c r="L13" s="60"/>
      <c r="M13" s="61"/>
      <c r="N13" s="61"/>
      <c r="O13" s="61"/>
      <c r="P13" s="62"/>
    </row>
    <row r="14" spans="1:16" x14ac:dyDescent="0.25">
      <c r="A14" s="94">
        <f>E6</f>
        <v>44317</v>
      </c>
      <c r="B14" s="55">
        <v>1</v>
      </c>
      <c r="C14" s="83">
        <f>E8</f>
        <v>43702.215199999999</v>
      </c>
      <c r="D14" s="95">
        <f>ROUND(C14*$E$10/12,2)</f>
        <v>142.03</v>
      </c>
      <c r="E14" s="95">
        <f>F14-D14</f>
        <v>660.84</v>
      </c>
      <c r="F14" s="95">
        <f>ROUND(PMT($E$10/12,E7,-E8,E9),2)</f>
        <v>802.87</v>
      </c>
      <c r="G14" s="95">
        <f>C14-E14</f>
        <v>43041.375200000002</v>
      </c>
      <c r="K14" s="60"/>
      <c r="L14" s="60"/>
      <c r="M14" s="61"/>
      <c r="N14" s="61"/>
      <c r="O14" s="61"/>
      <c r="P14" s="62"/>
    </row>
    <row r="15" spans="1:16" x14ac:dyDescent="0.25">
      <c r="A15" s="94">
        <f>EDATE(A14,1)</f>
        <v>44348</v>
      </c>
      <c r="B15" s="55">
        <v>2</v>
      </c>
      <c r="C15" s="83">
        <f>G14</f>
        <v>43041.375200000002</v>
      </c>
      <c r="D15" s="95">
        <f t="shared" ref="D15:D72" si="0">ROUND(C15*$E$10/12,2)</f>
        <v>139.88</v>
      </c>
      <c r="E15" s="95">
        <f>F15-D15</f>
        <v>662.99</v>
      </c>
      <c r="F15" s="95">
        <f>F14</f>
        <v>802.87</v>
      </c>
      <c r="G15" s="95">
        <f t="shared" ref="G15:G72" si="1">C15-E15</f>
        <v>42378.385200000004</v>
      </c>
      <c r="K15" s="60"/>
      <c r="L15" s="60"/>
      <c r="M15" s="61"/>
      <c r="N15" s="61"/>
      <c r="O15" s="61"/>
      <c r="P15" s="62"/>
    </row>
    <row r="16" spans="1:16" x14ac:dyDescent="0.25">
      <c r="A16" s="94">
        <f>EDATE(A15,1)</f>
        <v>44378</v>
      </c>
      <c r="B16" s="55">
        <v>3</v>
      </c>
      <c r="C16" s="83">
        <f>G15</f>
        <v>42378.385200000004</v>
      </c>
      <c r="D16" s="95">
        <f t="shared" si="0"/>
        <v>137.72999999999999</v>
      </c>
      <c r="E16" s="95">
        <f>F16-D16</f>
        <v>665.14</v>
      </c>
      <c r="F16" s="95">
        <f t="shared" ref="F16:F73" si="2">F15</f>
        <v>802.87</v>
      </c>
      <c r="G16" s="95">
        <f t="shared" si="1"/>
        <v>41713.245200000005</v>
      </c>
      <c r="K16" s="60"/>
      <c r="L16" s="60"/>
      <c r="M16" s="61"/>
      <c r="N16" s="61"/>
      <c r="O16" s="61"/>
      <c r="P16" s="62"/>
    </row>
    <row r="17" spans="1:16" x14ac:dyDescent="0.25">
      <c r="A17" s="94">
        <f t="shared" ref="A17:A73" si="3">EDATE(A16,1)</f>
        <v>44409</v>
      </c>
      <c r="B17" s="55">
        <v>4</v>
      </c>
      <c r="C17" s="83">
        <f t="shared" ref="C17:C72" si="4">G16</f>
        <v>41713.245200000005</v>
      </c>
      <c r="D17" s="95">
        <f t="shared" si="0"/>
        <v>135.57</v>
      </c>
      <c r="E17" s="95">
        <f t="shared" ref="E17:E72" si="5">F17-D17</f>
        <v>667.3</v>
      </c>
      <c r="F17" s="95">
        <f t="shared" si="2"/>
        <v>802.87</v>
      </c>
      <c r="G17" s="95">
        <f t="shared" si="1"/>
        <v>41045.945200000002</v>
      </c>
      <c r="K17" s="60"/>
      <c r="L17" s="60"/>
      <c r="M17" s="61"/>
      <c r="N17" s="61"/>
      <c r="O17" s="61"/>
      <c r="P17" s="62"/>
    </row>
    <row r="18" spans="1:16" x14ac:dyDescent="0.25">
      <c r="A18" s="94">
        <f t="shared" si="3"/>
        <v>44440</v>
      </c>
      <c r="B18" s="55">
        <v>5</v>
      </c>
      <c r="C18" s="83">
        <f t="shared" si="4"/>
        <v>41045.945200000002</v>
      </c>
      <c r="D18" s="95">
        <f t="shared" si="0"/>
        <v>133.4</v>
      </c>
      <c r="E18" s="95">
        <f t="shared" si="5"/>
        <v>669.47</v>
      </c>
      <c r="F18" s="95">
        <f t="shared" si="2"/>
        <v>802.87</v>
      </c>
      <c r="G18" s="95">
        <f t="shared" si="1"/>
        <v>40376.475200000001</v>
      </c>
      <c r="K18" s="60"/>
      <c r="L18" s="60"/>
      <c r="M18" s="61"/>
      <c r="N18" s="61"/>
      <c r="O18" s="61"/>
      <c r="P18" s="62"/>
    </row>
    <row r="19" spans="1:16" x14ac:dyDescent="0.25">
      <c r="A19" s="94">
        <f t="shared" si="3"/>
        <v>44470</v>
      </c>
      <c r="B19" s="55">
        <v>6</v>
      </c>
      <c r="C19" s="83">
        <f t="shared" si="4"/>
        <v>40376.475200000001</v>
      </c>
      <c r="D19" s="95">
        <f t="shared" si="0"/>
        <v>131.22</v>
      </c>
      <c r="E19" s="95">
        <f t="shared" si="5"/>
        <v>671.65</v>
      </c>
      <c r="F19" s="95">
        <f t="shared" si="2"/>
        <v>802.87</v>
      </c>
      <c r="G19" s="95">
        <f t="shared" si="1"/>
        <v>39704.825199999999</v>
      </c>
      <c r="K19" s="60"/>
      <c r="L19" s="60"/>
      <c r="M19" s="61"/>
      <c r="N19" s="61"/>
      <c r="O19" s="61"/>
      <c r="P19" s="62"/>
    </row>
    <row r="20" spans="1:16" x14ac:dyDescent="0.25">
      <c r="A20" s="94">
        <f t="shared" si="3"/>
        <v>44501</v>
      </c>
      <c r="B20" s="55">
        <v>7</v>
      </c>
      <c r="C20" s="83">
        <f t="shared" si="4"/>
        <v>39704.825199999999</v>
      </c>
      <c r="D20" s="95">
        <f t="shared" si="0"/>
        <v>129.04</v>
      </c>
      <c r="E20" s="95">
        <f t="shared" si="5"/>
        <v>673.83</v>
      </c>
      <c r="F20" s="95">
        <f t="shared" si="2"/>
        <v>802.87</v>
      </c>
      <c r="G20" s="95">
        <f t="shared" si="1"/>
        <v>39030.995199999998</v>
      </c>
      <c r="K20" s="60"/>
      <c r="L20" s="60"/>
      <c r="M20" s="61"/>
      <c r="N20" s="61"/>
      <c r="O20" s="61"/>
      <c r="P20" s="62"/>
    </row>
    <row r="21" spans="1:16" x14ac:dyDescent="0.25">
      <c r="A21" s="94">
        <f>EDATE(A20,1)</f>
        <v>44531</v>
      </c>
      <c r="B21" s="55">
        <v>8</v>
      </c>
      <c r="C21" s="83">
        <f t="shared" si="4"/>
        <v>39030.995199999998</v>
      </c>
      <c r="D21" s="95">
        <f t="shared" si="0"/>
        <v>126.85</v>
      </c>
      <c r="E21" s="95">
        <f t="shared" si="5"/>
        <v>676.02</v>
      </c>
      <c r="F21" s="95">
        <f t="shared" si="2"/>
        <v>802.87</v>
      </c>
      <c r="G21" s="95">
        <f t="shared" si="1"/>
        <v>38354.975200000001</v>
      </c>
      <c r="K21" s="60"/>
      <c r="L21" s="60"/>
      <c r="M21" s="61"/>
      <c r="N21" s="61"/>
      <c r="O21" s="61"/>
      <c r="P21" s="62"/>
    </row>
    <row r="22" spans="1:16" x14ac:dyDescent="0.25">
      <c r="A22" s="94">
        <f t="shared" si="3"/>
        <v>44562</v>
      </c>
      <c r="B22" s="55">
        <v>9</v>
      </c>
      <c r="C22" s="83">
        <f t="shared" si="4"/>
        <v>38354.975200000001</v>
      </c>
      <c r="D22" s="95">
        <f t="shared" si="0"/>
        <v>124.65</v>
      </c>
      <c r="E22" s="95">
        <f t="shared" si="5"/>
        <v>678.22</v>
      </c>
      <c r="F22" s="95">
        <f t="shared" si="2"/>
        <v>802.87</v>
      </c>
      <c r="G22" s="95">
        <f t="shared" si="1"/>
        <v>37676.7552</v>
      </c>
      <c r="K22" s="60"/>
      <c r="L22" s="60"/>
      <c r="M22" s="61"/>
      <c r="N22" s="61"/>
      <c r="O22" s="61"/>
      <c r="P22" s="62"/>
    </row>
    <row r="23" spans="1:16" x14ac:dyDescent="0.25">
      <c r="A23" s="94">
        <f t="shared" si="3"/>
        <v>44593</v>
      </c>
      <c r="B23" s="55">
        <v>10</v>
      </c>
      <c r="C23" s="83">
        <f t="shared" si="4"/>
        <v>37676.7552</v>
      </c>
      <c r="D23" s="95">
        <f t="shared" si="0"/>
        <v>122.45</v>
      </c>
      <c r="E23" s="95">
        <f t="shared" si="5"/>
        <v>680.42</v>
      </c>
      <c r="F23" s="95">
        <f t="shared" si="2"/>
        <v>802.87</v>
      </c>
      <c r="G23" s="95">
        <f t="shared" si="1"/>
        <v>36996.335200000001</v>
      </c>
      <c r="K23" s="60"/>
      <c r="L23" s="60"/>
      <c r="M23" s="61"/>
      <c r="N23" s="61"/>
      <c r="O23" s="61"/>
      <c r="P23" s="62"/>
    </row>
    <row r="24" spans="1:16" x14ac:dyDescent="0.25">
      <c r="A24" s="94">
        <f t="shared" si="3"/>
        <v>44621</v>
      </c>
      <c r="B24" s="55">
        <v>11</v>
      </c>
      <c r="C24" s="83">
        <f t="shared" si="4"/>
        <v>36996.335200000001</v>
      </c>
      <c r="D24" s="95">
        <f t="shared" si="0"/>
        <v>120.24</v>
      </c>
      <c r="E24" s="95">
        <f t="shared" si="5"/>
        <v>682.63</v>
      </c>
      <c r="F24" s="95">
        <f t="shared" si="2"/>
        <v>802.87</v>
      </c>
      <c r="G24" s="95">
        <f t="shared" si="1"/>
        <v>36313.705200000004</v>
      </c>
    </row>
    <row r="25" spans="1:16" x14ac:dyDescent="0.25">
      <c r="A25" s="94">
        <f t="shared" si="3"/>
        <v>44652</v>
      </c>
      <c r="B25" s="55">
        <v>12</v>
      </c>
      <c r="C25" s="83">
        <f t="shared" si="4"/>
        <v>36313.705200000004</v>
      </c>
      <c r="D25" s="95">
        <f t="shared" si="0"/>
        <v>118.02</v>
      </c>
      <c r="E25" s="95">
        <f t="shared" si="5"/>
        <v>684.85</v>
      </c>
      <c r="F25" s="95">
        <f t="shared" si="2"/>
        <v>802.87</v>
      </c>
      <c r="G25" s="95">
        <f t="shared" si="1"/>
        <v>35628.855200000005</v>
      </c>
    </row>
    <row r="26" spans="1:16" x14ac:dyDescent="0.25">
      <c r="A26" s="94">
        <f t="shared" si="3"/>
        <v>44682</v>
      </c>
      <c r="B26" s="55">
        <v>13</v>
      </c>
      <c r="C26" s="83">
        <f t="shared" si="4"/>
        <v>35628.855200000005</v>
      </c>
      <c r="D26" s="95">
        <f t="shared" si="0"/>
        <v>115.79</v>
      </c>
      <c r="E26" s="95">
        <f t="shared" si="5"/>
        <v>687.08</v>
      </c>
      <c r="F26" s="95">
        <f t="shared" si="2"/>
        <v>802.87</v>
      </c>
      <c r="G26" s="95">
        <f t="shared" si="1"/>
        <v>34941.775200000004</v>
      </c>
    </row>
    <row r="27" spans="1:16" x14ac:dyDescent="0.25">
      <c r="A27" s="94">
        <f t="shared" si="3"/>
        <v>44713</v>
      </c>
      <c r="B27" s="55">
        <v>14</v>
      </c>
      <c r="C27" s="83">
        <f t="shared" si="4"/>
        <v>34941.775200000004</v>
      </c>
      <c r="D27" s="95">
        <f t="shared" si="0"/>
        <v>113.56</v>
      </c>
      <c r="E27" s="95">
        <f t="shared" si="5"/>
        <v>689.31</v>
      </c>
      <c r="F27" s="95">
        <f t="shared" si="2"/>
        <v>802.87</v>
      </c>
      <c r="G27" s="95">
        <f t="shared" si="1"/>
        <v>34252.465200000006</v>
      </c>
    </row>
    <row r="28" spans="1:16" x14ac:dyDescent="0.25">
      <c r="A28" s="94">
        <f t="shared" si="3"/>
        <v>44743</v>
      </c>
      <c r="B28" s="55">
        <v>15</v>
      </c>
      <c r="C28" s="83">
        <f t="shared" si="4"/>
        <v>34252.465200000006</v>
      </c>
      <c r="D28" s="95">
        <f t="shared" si="0"/>
        <v>111.32</v>
      </c>
      <c r="E28" s="95">
        <f t="shared" si="5"/>
        <v>691.55</v>
      </c>
      <c r="F28" s="95">
        <f t="shared" si="2"/>
        <v>802.87</v>
      </c>
      <c r="G28" s="95">
        <f t="shared" si="1"/>
        <v>33560.915200000003</v>
      </c>
    </row>
    <row r="29" spans="1:16" x14ac:dyDescent="0.25">
      <c r="A29" s="94">
        <f t="shared" si="3"/>
        <v>44774</v>
      </c>
      <c r="B29" s="55">
        <v>16</v>
      </c>
      <c r="C29" s="83">
        <f t="shared" si="4"/>
        <v>33560.915200000003</v>
      </c>
      <c r="D29" s="95">
        <f t="shared" si="0"/>
        <v>109.07</v>
      </c>
      <c r="E29" s="95">
        <f t="shared" si="5"/>
        <v>693.8</v>
      </c>
      <c r="F29" s="95">
        <f t="shared" si="2"/>
        <v>802.87</v>
      </c>
      <c r="G29" s="95">
        <f t="shared" si="1"/>
        <v>32867.1152</v>
      </c>
    </row>
    <row r="30" spans="1:16" x14ac:dyDescent="0.25">
      <c r="A30" s="94">
        <f t="shared" si="3"/>
        <v>44805</v>
      </c>
      <c r="B30" s="55">
        <v>17</v>
      </c>
      <c r="C30" s="83">
        <f t="shared" si="4"/>
        <v>32867.1152</v>
      </c>
      <c r="D30" s="95">
        <f t="shared" si="0"/>
        <v>106.82</v>
      </c>
      <c r="E30" s="95">
        <f t="shared" si="5"/>
        <v>696.05</v>
      </c>
      <c r="F30" s="95">
        <f t="shared" si="2"/>
        <v>802.87</v>
      </c>
      <c r="G30" s="95">
        <f t="shared" si="1"/>
        <v>32171.065200000001</v>
      </c>
    </row>
    <row r="31" spans="1:16" x14ac:dyDescent="0.25">
      <c r="A31" s="94">
        <f t="shared" si="3"/>
        <v>44835</v>
      </c>
      <c r="B31" s="55">
        <v>18</v>
      </c>
      <c r="C31" s="83">
        <f t="shared" si="4"/>
        <v>32171.065200000001</v>
      </c>
      <c r="D31" s="95">
        <f t="shared" si="0"/>
        <v>104.56</v>
      </c>
      <c r="E31" s="95">
        <f t="shared" si="5"/>
        <v>698.31</v>
      </c>
      <c r="F31" s="95">
        <f t="shared" si="2"/>
        <v>802.87</v>
      </c>
      <c r="G31" s="95">
        <f t="shared" si="1"/>
        <v>31472.7552</v>
      </c>
    </row>
    <row r="32" spans="1:16" x14ac:dyDescent="0.25">
      <c r="A32" s="94">
        <f t="shared" si="3"/>
        <v>44866</v>
      </c>
      <c r="B32" s="55">
        <v>19</v>
      </c>
      <c r="C32" s="83">
        <f t="shared" si="4"/>
        <v>31472.7552</v>
      </c>
      <c r="D32" s="95">
        <f t="shared" si="0"/>
        <v>102.29</v>
      </c>
      <c r="E32" s="95">
        <f t="shared" si="5"/>
        <v>700.58</v>
      </c>
      <c r="F32" s="95">
        <f t="shared" si="2"/>
        <v>802.87</v>
      </c>
      <c r="G32" s="95">
        <f t="shared" si="1"/>
        <v>30772.175199999998</v>
      </c>
    </row>
    <row r="33" spans="1:7" x14ac:dyDescent="0.25">
      <c r="A33" s="94">
        <f t="shared" si="3"/>
        <v>44896</v>
      </c>
      <c r="B33" s="55">
        <v>20</v>
      </c>
      <c r="C33" s="83">
        <f t="shared" si="4"/>
        <v>30772.175199999998</v>
      </c>
      <c r="D33" s="95">
        <f t="shared" si="0"/>
        <v>100.01</v>
      </c>
      <c r="E33" s="95">
        <f t="shared" si="5"/>
        <v>702.86</v>
      </c>
      <c r="F33" s="95">
        <f t="shared" si="2"/>
        <v>802.87</v>
      </c>
      <c r="G33" s="95">
        <f t="shared" si="1"/>
        <v>30069.315199999997</v>
      </c>
    </row>
    <row r="34" spans="1:7" x14ac:dyDescent="0.25">
      <c r="A34" s="94">
        <f t="shared" si="3"/>
        <v>44927</v>
      </c>
      <c r="B34" s="55">
        <v>21</v>
      </c>
      <c r="C34" s="83">
        <f t="shared" si="4"/>
        <v>30069.315199999997</v>
      </c>
      <c r="D34" s="95">
        <f t="shared" si="0"/>
        <v>97.73</v>
      </c>
      <c r="E34" s="95">
        <f t="shared" si="5"/>
        <v>705.14</v>
      </c>
      <c r="F34" s="95">
        <f t="shared" si="2"/>
        <v>802.87</v>
      </c>
      <c r="G34" s="95">
        <f t="shared" si="1"/>
        <v>29364.175199999998</v>
      </c>
    </row>
    <row r="35" spans="1:7" x14ac:dyDescent="0.25">
      <c r="A35" s="94">
        <f t="shared" si="3"/>
        <v>44958</v>
      </c>
      <c r="B35" s="55">
        <v>22</v>
      </c>
      <c r="C35" s="83">
        <f t="shared" si="4"/>
        <v>29364.175199999998</v>
      </c>
      <c r="D35" s="95">
        <f t="shared" si="0"/>
        <v>95.43</v>
      </c>
      <c r="E35" s="95">
        <f t="shared" si="5"/>
        <v>707.44</v>
      </c>
      <c r="F35" s="95">
        <f t="shared" si="2"/>
        <v>802.87</v>
      </c>
      <c r="G35" s="95">
        <f t="shared" si="1"/>
        <v>28656.735199999999</v>
      </c>
    </row>
    <row r="36" spans="1:7" x14ac:dyDescent="0.25">
      <c r="A36" s="94">
        <f t="shared" si="3"/>
        <v>44986</v>
      </c>
      <c r="B36" s="55">
        <v>23</v>
      </c>
      <c r="C36" s="83">
        <f t="shared" si="4"/>
        <v>28656.735199999999</v>
      </c>
      <c r="D36" s="95">
        <f t="shared" si="0"/>
        <v>93.13</v>
      </c>
      <c r="E36" s="95">
        <f t="shared" si="5"/>
        <v>709.74</v>
      </c>
      <c r="F36" s="95">
        <f t="shared" si="2"/>
        <v>802.87</v>
      </c>
      <c r="G36" s="95">
        <f t="shared" si="1"/>
        <v>27946.995199999998</v>
      </c>
    </row>
    <row r="37" spans="1:7" x14ac:dyDescent="0.25">
      <c r="A37" s="94">
        <f t="shared" si="3"/>
        <v>45017</v>
      </c>
      <c r="B37" s="55">
        <v>24</v>
      </c>
      <c r="C37" s="83">
        <f t="shared" si="4"/>
        <v>27946.995199999998</v>
      </c>
      <c r="D37" s="95">
        <f t="shared" si="0"/>
        <v>90.83</v>
      </c>
      <c r="E37" s="95">
        <f t="shared" si="5"/>
        <v>712.04</v>
      </c>
      <c r="F37" s="95">
        <f t="shared" si="2"/>
        <v>802.87</v>
      </c>
      <c r="G37" s="95">
        <f t="shared" si="1"/>
        <v>27234.955199999997</v>
      </c>
    </row>
    <row r="38" spans="1:7" x14ac:dyDescent="0.25">
      <c r="A38" s="94">
        <f t="shared" si="3"/>
        <v>45047</v>
      </c>
      <c r="B38" s="55">
        <v>25</v>
      </c>
      <c r="C38" s="83">
        <f t="shared" si="4"/>
        <v>27234.955199999997</v>
      </c>
      <c r="D38" s="95">
        <f t="shared" si="0"/>
        <v>88.51</v>
      </c>
      <c r="E38" s="95">
        <f t="shared" si="5"/>
        <v>714.36</v>
      </c>
      <c r="F38" s="95">
        <f t="shared" si="2"/>
        <v>802.87</v>
      </c>
      <c r="G38" s="95">
        <f t="shared" si="1"/>
        <v>26520.595199999996</v>
      </c>
    </row>
    <row r="39" spans="1:7" x14ac:dyDescent="0.25">
      <c r="A39" s="94">
        <f t="shared" si="3"/>
        <v>45078</v>
      </c>
      <c r="B39" s="55">
        <v>26</v>
      </c>
      <c r="C39" s="83">
        <f t="shared" si="4"/>
        <v>26520.595199999996</v>
      </c>
      <c r="D39" s="95">
        <f t="shared" si="0"/>
        <v>86.19</v>
      </c>
      <c r="E39" s="95">
        <f t="shared" si="5"/>
        <v>716.68000000000006</v>
      </c>
      <c r="F39" s="95">
        <f t="shared" si="2"/>
        <v>802.87</v>
      </c>
      <c r="G39" s="95">
        <f t="shared" si="1"/>
        <v>25803.915199999996</v>
      </c>
    </row>
    <row r="40" spans="1:7" x14ac:dyDescent="0.25">
      <c r="A40" s="94">
        <f t="shared" si="3"/>
        <v>45108</v>
      </c>
      <c r="B40" s="55">
        <v>27</v>
      </c>
      <c r="C40" s="83">
        <f t="shared" si="4"/>
        <v>25803.915199999996</v>
      </c>
      <c r="D40" s="95">
        <f t="shared" si="0"/>
        <v>83.86</v>
      </c>
      <c r="E40" s="95">
        <f t="shared" si="5"/>
        <v>719.01</v>
      </c>
      <c r="F40" s="95">
        <f t="shared" si="2"/>
        <v>802.87</v>
      </c>
      <c r="G40" s="95">
        <f t="shared" si="1"/>
        <v>25084.905199999997</v>
      </c>
    </row>
    <row r="41" spans="1:7" x14ac:dyDescent="0.25">
      <c r="A41" s="94">
        <f t="shared" si="3"/>
        <v>45139</v>
      </c>
      <c r="B41" s="55">
        <v>28</v>
      </c>
      <c r="C41" s="83">
        <f t="shared" si="4"/>
        <v>25084.905199999997</v>
      </c>
      <c r="D41" s="95">
        <f t="shared" si="0"/>
        <v>81.53</v>
      </c>
      <c r="E41" s="95">
        <f t="shared" si="5"/>
        <v>721.34</v>
      </c>
      <c r="F41" s="95">
        <f t="shared" si="2"/>
        <v>802.87</v>
      </c>
      <c r="G41" s="95">
        <f t="shared" si="1"/>
        <v>24363.565199999997</v>
      </c>
    </row>
    <row r="42" spans="1:7" x14ac:dyDescent="0.25">
      <c r="A42" s="94">
        <f t="shared" si="3"/>
        <v>45170</v>
      </c>
      <c r="B42" s="55">
        <v>29</v>
      </c>
      <c r="C42" s="83">
        <f t="shared" si="4"/>
        <v>24363.565199999997</v>
      </c>
      <c r="D42" s="95">
        <f t="shared" si="0"/>
        <v>79.180000000000007</v>
      </c>
      <c r="E42" s="95">
        <f t="shared" si="5"/>
        <v>723.69</v>
      </c>
      <c r="F42" s="95">
        <f t="shared" si="2"/>
        <v>802.87</v>
      </c>
      <c r="G42" s="95">
        <f t="shared" si="1"/>
        <v>23639.875199999999</v>
      </c>
    </row>
    <row r="43" spans="1:7" x14ac:dyDescent="0.25">
      <c r="A43" s="94">
        <f t="shared" si="3"/>
        <v>45200</v>
      </c>
      <c r="B43" s="55">
        <v>30</v>
      </c>
      <c r="C43" s="83">
        <f t="shared" si="4"/>
        <v>23639.875199999999</v>
      </c>
      <c r="D43" s="95">
        <f t="shared" si="0"/>
        <v>76.83</v>
      </c>
      <c r="E43" s="95">
        <f t="shared" si="5"/>
        <v>726.04</v>
      </c>
      <c r="F43" s="95">
        <f t="shared" si="2"/>
        <v>802.87</v>
      </c>
      <c r="G43" s="95">
        <f t="shared" si="1"/>
        <v>22913.835199999998</v>
      </c>
    </row>
    <row r="44" spans="1:7" x14ac:dyDescent="0.25">
      <c r="A44" s="94">
        <f t="shared" si="3"/>
        <v>45231</v>
      </c>
      <c r="B44" s="55">
        <v>31</v>
      </c>
      <c r="C44" s="83">
        <f t="shared" si="4"/>
        <v>22913.835199999998</v>
      </c>
      <c r="D44" s="95">
        <f t="shared" si="0"/>
        <v>74.47</v>
      </c>
      <c r="E44" s="95">
        <f t="shared" si="5"/>
        <v>728.4</v>
      </c>
      <c r="F44" s="95">
        <f t="shared" si="2"/>
        <v>802.87</v>
      </c>
      <c r="G44" s="95">
        <f t="shared" si="1"/>
        <v>22185.435199999996</v>
      </c>
    </row>
    <row r="45" spans="1:7" x14ac:dyDescent="0.25">
      <c r="A45" s="94">
        <f t="shared" si="3"/>
        <v>45261</v>
      </c>
      <c r="B45" s="55">
        <v>32</v>
      </c>
      <c r="C45" s="83">
        <f t="shared" si="4"/>
        <v>22185.435199999996</v>
      </c>
      <c r="D45" s="95">
        <f t="shared" si="0"/>
        <v>72.099999999999994</v>
      </c>
      <c r="E45" s="95">
        <f t="shared" si="5"/>
        <v>730.77</v>
      </c>
      <c r="F45" s="95">
        <f t="shared" si="2"/>
        <v>802.87</v>
      </c>
      <c r="G45" s="95">
        <f t="shared" si="1"/>
        <v>21454.665199999996</v>
      </c>
    </row>
    <row r="46" spans="1:7" x14ac:dyDescent="0.25">
      <c r="A46" s="94">
        <f t="shared" si="3"/>
        <v>45292</v>
      </c>
      <c r="B46" s="55">
        <v>33</v>
      </c>
      <c r="C46" s="83">
        <f t="shared" si="4"/>
        <v>21454.665199999996</v>
      </c>
      <c r="D46" s="95">
        <f t="shared" si="0"/>
        <v>69.73</v>
      </c>
      <c r="E46" s="95">
        <f t="shared" si="5"/>
        <v>733.14</v>
      </c>
      <c r="F46" s="95">
        <f t="shared" si="2"/>
        <v>802.87</v>
      </c>
      <c r="G46" s="95">
        <f t="shared" si="1"/>
        <v>20721.525199999996</v>
      </c>
    </row>
    <row r="47" spans="1:7" x14ac:dyDescent="0.25">
      <c r="A47" s="94">
        <f t="shared" si="3"/>
        <v>45323</v>
      </c>
      <c r="B47" s="55">
        <v>34</v>
      </c>
      <c r="C47" s="83">
        <f t="shared" si="4"/>
        <v>20721.525199999996</v>
      </c>
      <c r="D47" s="95">
        <f t="shared" si="0"/>
        <v>67.34</v>
      </c>
      <c r="E47" s="95">
        <f t="shared" si="5"/>
        <v>735.53</v>
      </c>
      <c r="F47" s="95">
        <f t="shared" si="2"/>
        <v>802.87</v>
      </c>
      <c r="G47" s="95">
        <f t="shared" si="1"/>
        <v>19985.995199999998</v>
      </c>
    </row>
    <row r="48" spans="1:7" x14ac:dyDescent="0.25">
      <c r="A48" s="94">
        <f t="shared" si="3"/>
        <v>45352</v>
      </c>
      <c r="B48" s="55">
        <v>35</v>
      </c>
      <c r="C48" s="83">
        <f t="shared" si="4"/>
        <v>19985.995199999998</v>
      </c>
      <c r="D48" s="95">
        <f t="shared" si="0"/>
        <v>64.95</v>
      </c>
      <c r="E48" s="95">
        <f t="shared" si="5"/>
        <v>737.92</v>
      </c>
      <c r="F48" s="95">
        <f t="shared" si="2"/>
        <v>802.87</v>
      </c>
      <c r="G48" s="95">
        <f t="shared" si="1"/>
        <v>19248.075199999999</v>
      </c>
    </row>
    <row r="49" spans="1:7" x14ac:dyDescent="0.25">
      <c r="A49" s="94">
        <f t="shared" si="3"/>
        <v>45383</v>
      </c>
      <c r="B49" s="55">
        <v>36</v>
      </c>
      <c r="C49" s="83">
        <f t="shared" si="4"/>
        <v>19248.075199999999</v>
      </c>
      <c r="D49" s="95">
        <f t="shared" si="0"/>
        <v>62.56</v>
      </c>
      <c r="E49" s="95">
        <f t="shared" si="5"/>
        <v>740.31</v>
      </c>
      <c r="F49" s="95">
        <f t="shared" si="2"/>
        <v>802.87</v>
      </c>
      <c r="G49" s="95">
        <f t="shared" si="1"/>
        <v>18507.765199999998</v>
      </c>
    </row>
    <row r="50" spans="1:7" x14ac:dyDescent="0.25">
      <c r="A50" s="94">
        <f t="shared" si="3"/>
        <v>45413</v>
      </c>
      <c r="B50" s="55">
        <v>37</v>
      </c>
      <c r="C50" s="83">
        <f t="shared" si="4"/>
        <v>18507.765199999998</v>
      </c>
      <c r="D50" s="95">
        <f t="shared" si="0"/>
        <v>60.15</v>
      </c>
      <c r="E50" s="95">
        <f t="shared" si="5"/>
        <v>742.72</v>
      </c>
      <c r="F50" s="95">
        <f t="shared" si="2"/>
        <v>802.87</v>
      </c>
      <c r="G50" s="95">
        <f t="shared" si="1"/>
        <v>17765.045199999997</v>
      </c>
    </row>
    <row r="51" spans="1:7" x14ac:dyDescent="0.25">
      <c r="A51" s="94">
        <f t="shared" si="3"/>
        <v>45444</v>
      </c>
      <c r="B51" s="55">
        <v>38</v>
      </c>
      <c r="C51" s="83">
        <f t="shared" si="4"/>
        <v>17765.045199999997</v>
      </c>
      <c r="D51" s="95">
        <f t="shared" si="0"/>
        <v>57.74</v>
      </c>
      <c r="E51" s="95">
        <f t="shared" si="5"/>
        <v>745.13</v>
      </c>
      <c r="F51" s="95">
        <f t="shared" si="2"/>
        <v>802.87</v>
      </c>
      <c r="G51" s="95">
        <f t="shared" si="1"/>
        <v>17019.915199999996</v>
      </c>
    </row>
    <row r="52" spans="1:7" x14ac:dyDescent="0.25">
      <c r="A52" s="94">
        <f t="shared" si="3"/>
        <v>45474</v>
      </c>
      <c r="B52" s="55">
        <v>39</v>
      </c>
      <c r="C52" s="83">
        <f t="shared" si="4"/>
        <v>17019.915199999996</v>
      </c>
      <c r="D52" s="95">
        <f t="shared" si="0"/>
        <v>55.31</v>
      </c>
      <c r="E52" s="95">
        <f t="shared" si="5"/>
        <v>747.56</v>
      </c>
      <c r="F52" s="95">
        <f t="shared" si="2"/>
        <v>802.87</v>
      </c>
      <c r="G52" s="95">
        <f t="shared" si="1"/>
        <v>16272.355199999996</v>
      </c>
    </row>
    <row r="53" spans="1:7" x14ac:dyDescent="0.25">
      <c r="A53" s="94">
        <f t="shared" si="3"/>
        <v>45505</v>
      </c>
      <c r="B53" s="55">
        <v>40</v>
      </c>
      <c r="C53" s="83">
        <f t="shared" si="4"/>
        <v>16272.355199999996</v>
      </c>
      <c r="D53" s="95">
        <f t="shared" si="0"/>
        <v>52.89</v>
      </c>
      <c r="E53" s="95">
        <f t="shared" si="5"/>
        <v>749.98</v>
      </c>
      <c r="F53" s="95">
        <f t="shared" si="2"/>
        <v>802.87</v>
      </c>
      <c r="G53" s="95">
        <f t="shared" si="1"/>
        <v>15522.375199999997</v>
      </c>
    </row>
    <row r="54" spans="1:7" x14ac:dyDescent="0.25">
      <c r="A54" s="94">
        <f t="shared" si="3"/>
        <v>45536</v>
      </c>
      <c r="B54" s="55">
        <v>41</v>
      </c>
      <c r="C54" s="83">
        <f t="shared" si="4"/>
        <v>15522.375199999997</v>
      </c>
      <c r="D54" s="95">
        <f t="shared" si="0"/>
        <v>50.45</v>
      </c>
      <c r="E54" s="95">
        <f t="shared" si="5"/>
        <v>752.42</v>
      </c>
      <c r="F54" s="95">
        <f t="shared" si="2"/>
        <v>802.87</v>
      </c>
      <c r="G54" s="95">
        <f t="shared" si="1"/>
        <v>14769.955199999997</v>
      </c>
    </row>
    <row r="55" spans="1:7" x14ac:dyDescent="0.25">
      <c r="A55" s="94">
        <f t="shared" si="3"/>
        <v>45566</v>
      </c>
      <c r="B55" s="55">
        <v>42</v>
      </c>
      <c r="C55" s="83">
        <f t="shared" si="4"/>
        <v>14769.955199999997</v>
      </c>
      <c r="D55" s="95">
        <f t="shared" si="0"/>
        <v>48</v>
      </c>
      <c r="E55" s="95">
        <f t="shared" si="5"/>
        <v>754.87</v>
      </c>
      <c r="F55" s="95">
        <f t="shared" si="2"/>
        <v>802.87</v>
      </c>
      <c r="G55" s="95">
        <f t="shared" si="1"/>
        <v>14015.085199999996</v>
      </c>
    </row>
    <row r="56" spans="1:7" x14ac:dyDescent="0.25">
      <c r="A56" s="94">
        <f t="shared" si="3"/>
        <v>45597</v>
      </c>
      <c r="B56" s="55">
        <v>43</v>
      </c>
      <c r="C56" s="83">
        <f t="shared" si="4"/>
        <v>14015.085199999996</v>
      </c>
      <c r="D56" s="95">
        <f t="shared" si="0"/>
        <v>45.55</v>
      </c>
      <c r="E56" s="95">
        <f t="shared" si="5"/>
        <v>757.32</v>
      </c>
      <c r="F56" s="95">
        <f t="shared" si="2"/>
        <v>802.87</v>
      </c>
      <c r="G56" s="95">
        <f t="shared" si="1"/>
        <v>13257.765199999996</v>
      </c>
    </row>
    <row r="57" spans="1:7" x14ac:dyDescent="0.25">
      <c r="A57" s="94">
        <f t="shared" si="3"/>
        <v>45627</v>
      </c>
      <c r="B57" s="55">
        <v>44</v>
      </c>
      <c r="C57" s="83">
        <f t="shared" si="4"/>
        <v>13257.765199999996</v>
      </c>
      <c r="D57" s="95">
        <f t="shared" si="0"/>
        <v>43.09</v>
      </c>
      <c r="E57" s="95">
        <f t="shared" si="5"/>
        <v>759.78</v>
      </c>
      <c r="F57" s="95">
        <f t="shared" si="2"/>
        <v>802.87</v>
      </c>
      <c r="G57" s="95">
        <f t="shared" si="1"/>
        <v>12497.985199999996</v>
      </c>
    </row>
    <row r="58" spans="1:7" x14ac:dyDescent="0.25">
      <c r="A58" s="94">
        <f t="shared" si="3"/>
        <v>45658</v>
      </c>
      <c r="B58" s="55">
        <v>45</v>
      </c>
      <c r="C58" s="83">
        <f t="shared" si="4"/>
        <v>12497.985199999996</v>
      </c>
      <c r="D58" s="95">
        <f t="shared" si="0"/>
        <v>40.619999999999997</v>
      </c>
      <c r="E58" s="95">
        <f t="shared" si="5"/>
        <v>762.25</v>
      </c>
      <c r="F58" s="95">
        <f t="shared" si="2"/>
        <v>802.87</v>
      </c>
      <c r="G58" s="95">
        <f t="shared" si="1"/>
        <v>11735.735199999996</v>
      </c>
    </row>
    <row r="59" spans="1:7" x14ac:dyDescent="0.25">
      <c r="A59" s="94">
        <f t="shared" si="3"/>
        <v>45689</v>
      </c>
      <c r="B59" s="55">
        <v>46</v>
      </c>
      <c r="C59" s="83">
        <f t="shared" si="4"/>
        <v>11735.735199999996</v>
      </c>
      <c r="D59" s="95">
        <f t="shared" si="0"/>
        <v>38.14</v>
      </c>
      <c r="E59" s="95">
        <f t="shared" si="5"/>
        <v>764.73</v>
      </c>
      <c r="F59" s="95">
        <f t="shared" si="2"/>
        <v>802.87</v>
      </c>
      <c r="G59" s="95">
        <f t="shared" si="1"/>
        <v>10971.005199999996</v>
      </c>
    </row>
    <row r="60" spans="1:7" x14ac:dyDescent="0.25">
      <c r="A60" s="94">
        <f t="shared" si="3"/>
        <v>45717</v>
      </c>
      <c r="B60" s="55">
        <v>47</v>
      </c>
      <c r="C60" s="83">
        <f t="shared" si="4"/>
        <v>10971.005199999996</v>
      </c>
      <c r="D60" s="95">
        <f t="shared" si="0"/>
        <v>35.659999999999997</v>
      </c>
      <c r="E60" s="95">
        <f t="shared" si="5"/>
        <v>767.21</v>
      </c>
      <c r="F60" s="95">
        <f t="shared" si="2"/>
        <v>802.87</v>
      </c>
      <c r="G60" s="95">
        <f t="shared" si="1"/>
        <v>10203.795199999997</v>
      </c>
    </row>
    <row r="61" spans="1:7" x14ac:dyDescent="0.25">
      <c r="A61" s="94">
        <f t="shared" si="3"/>
        <v>45748</v>
      </c>
      <c r="B61" s="55">
        <v>48</v>
      </c>
      <c r="C61" s="83">
        <f t="shared" si="4"/>
        <v>10203.795199999997</v>
      </c>
      <c r="D61" s="95">
        <f t="shared" si="0"/>
        <v>33.159999999999997</v>
      </c>
      <c r="E61" s="95">
        <f t="shared" si="5"/>
        <v>769.71</v>
      </c>
      <c r="F61" s="95">
        <f t="shared" si="2"/>
        <v>802.87</v>
      </c>
      <c r="G61" s="95">
        <f t="shared" si="1"/>
        <v>9434.0851999999977</v>
      </c>
    </row>
    <row r="62" spans="1:7" x14ac:dyDescent="0.25">
      <c r="A62" s="94">
        <f t="shared" si="3"/>
        <v>45778</v>
      </c>
      <c r="B62" s="55">
        <v>49</v>
      </c>
      <c r="C62" s="83">
        <f t="shared" si="4"/>
        <v>9434.0851999999977</v>
      </c>
      <c r="D62" s="95">
        <f t="shared" si="0"/>
        <v>30.66</v>
      </c>
      <c r="E62" s="95">
        <f t="shared" si="5"/>
        <v>772.21</v>
      </c>
      <c r="F62" s="95">
        <f t="shared" si="2"/>
        <v>802.87</v>
      </c>
      <c r="G62" s="95">
        <f t="shared" si="1"/>
        <v>8661.8751999999986</v>
      </c>
    </row>
    <row r="63" spans="1:7" x14ac:dyDescent="0.25">
      <c r="A63" s="94">
        <f t="shared" si="3"/>
        <v>45809</v>
      </c>
      <c r="B63" s="55">
        <v>50</v>
      </c>
      <c r="C63" s="83">
        <f t="shared" si="4"/>
        <v>8661.8751999999986</v>
      </c>
      <c r="D63" s="95">
        <f t="shared" si="0"/>
        <v>28.15</v>
      </c>
      <c r="E63" s="95">
        <f t="shared" si="5"/>
        <v>774.72</v>
      </c>
      <c r="F63" s="95">
        <f t="shared" si="2"/>
        <v>802.87</v>
      </c>
      <c r="G63" s="95">
        <f t="shared" si="1"/>
        <v>7887.1551999999983</v>
      </c>
    </row>
    <row r="64" spans="1:7" x14ac:dyDescent="0.25">
      <c r="A64" s="94">
        <f t="shared" si="3"/>
        <v>45839</v>
      </c>
      <c r="B64" s="55">
        <v>51</v>
      </c>
      <c r="C64" s="83">
        <f t="shared" si="4"/>
        <v>7887.1551999999983</v>
      </c>
      <c r="D64" s="95">
        <f t="shared" si="0"/>
        <v>25.63</v>
      </c>
      <c r="E64" s="95">
        <f t="shared" si="5"/>
        <v>777.24</v>
      </c>
      <c r="F64" s="95">
        <f t="shared" si="2"/>
        <v>802.87</v>
      </c>
      <c r="G64" s="95">
        <f t="shared" si="1"/>
        <v>7109.9151999999985</v>
      </c>
    </row>
    <row r="65" spans="1:7" x14ac:dyDescent="0.25">
      <c r="A65" s="94">
        <f t="shared" si="3"/>
        <v>45870</v>
      </c>
      <c r="B65" s="55">
        <v>52</v>
      </c>
      <c r="C65" s="83">
        <f t="shared" si="4"/>
        <v>7109.9151999999985</v>
      </c>
      <c r="D65" s="95">
        <f t="shared" si="0"/>
        <v>23.11</v>
      </c>
      <c r="E65" s="95">
        <f t="shared" si="5"/>
        <v>779.76</v>
      </c>
      <c r="F65" s="95">
        <f t="shared" si="2"/>
        <v>802.87</v>
      </c>
      <c r="G65" s="95">
        <f t="shared" si="1"/>
        <v>6330.1551999999983</v>
      </c>
    </row>
    <row r="66" spans="1:7" x14ac:dyDescent="0.25">
      <c r="A66" s="94">
        <f t="shared" si="3"/>
        <v>45901</v>
      </c>
      <c r="B66" s="55">
        <v>53</v>
      </c>
      <c r="C66" s="83">
        <f t="shared" si="4"/>
        <v>6330.1551999999983</v>
      </c>
      <c r="D66" s="95">
        <f t="shared" si="0"/>
        <v>20.57</v>
      </c>
      <c r="E66" s="95">
        <f t="shared" si="5"/>
        <v>782.3</v>
      </c>
      <c r="F66" s="95">
        <f t="shared" si="2"/>
        <v>802.87</v>
      </c>
      <c r="G66" s="95">
        <f t="shared" si="1"/>
        <v>5547.8551999999981</v>
      </c>
    </row>
    <row r="67" spans="1:7" x14ac:dyDescent="0.25">
      <c r="A67" s="94">
        <f t="shared" si="3"/>
        <v>45931</v>
      </c>
      <c r="B67" s="55">
        <v>54</v>
      </c>
      <c r="C67" s="83">
        <f t="shared" si="4"/>
        <v>5547.8551999999981</v>
      </c>
      <c r="D67" s="95">
        <f t="shared" si="0"/>
        <v>18.03</v>
      </c>
      <c r="E67" s="95">
        <f t="shared" si="5"/>
        <v>784.84</v>
      </c>
      <c r="F67" s="95">
        <f t="shared" si="2"/>
        <v>802.87</v>
      </c>
      <c r="G67" s="95">
        <f t="shared" si="1"/>
        <v>4763.015199999998</v>
      </c>
    </row>
    <row r="68" spans="1:7" x14ac:dyDescent="0.25">
      <c r="A68" s="94">
        <f t="shared" si="3"/>
        <v>45962</v>
      </c>
      <c r="B68" s="55">
        <v>55</v>
      </c>
      <c r="C68" s="83">
        <f t="shared" si="4"/>
        <v>4763.015199999998</v>
      </c>
      <c r="D68" s="95">
        <f t="shared" si="0"/>
        <v>15.48</v>
      </c>
      <c r="E68" s="95">
        <f t="shared" si="5"/>
        <v>787.39</v>
      </c>
      <c r="F68" s="95">
        <f t="shared" si="2"/>
        <v>802.87</v>
      </c>
      <c r="G68" s="95">
        <f t="shared" si="1"/>
        <v>3975.6251999999981</v>
      </c>
    </row>
    <row r="69" spans="1:7" x14ac:dyDescent="0.25">
      <c r="A69" s="94">
        <f t="shared" si="3"/>
        <v>45992</v>
      </c>
      <c r="B69" s="55">
        <v>56</v>
      </c>
      <c r="C69" s="83">
        <f t="shared" si="4"/>
        <v>3975.6251999999981</v>
      </c>
      <c r="D69" s="95">
        <f t="shared" si="0"/>
        <v>12.92</v>
      </c>
      <c r="E69" s="95">
        <f t="shared" si="5"/>
        <v>789.95</v>
      </c>
      <c r="F69" s="95">
        <f t="shared" si="2"/>
        <v>802.87</v>
      </c>
      <c r="G69" s="95">
        <f t="shared" si="1"/>
        <v>3185.6751999999979</v>
      </c>
    </row>
    <row r="70" spans="1:7" x14ac:dyDescent="0.25">
      <c r="A70" s="94">
        <f t="shared" si="3"/>
        <v>46023</v>
      </c>
      <c r="B70" s="55">
        <v>57</v>
      </c>
      <c r="C70" s="83">
        <f t="shared" si="4"/>
        <v>3185.6751999999979</v>
      </c>
      <c r="D70" s="95">
        <f t="shared" si="0"/>
        <v>10.35</v>
      </c>
      <c r="E70" s="95">
        <f t="shared" si="5"/>
        <v>792.52</v>
      </c>
      <c r="F70" s="95">
        <f t="shared" si="2"/>
        <v>802.87</v>
      </c>
      <c r="G70" s="95">
        <f t="shared" si="1"/>
        <v>2393.1551999999979</v>
      </c>
    </row>
    <row r="71" spans="1:7" x14ac:dyDescent="0.25">
      <c r="A71" s="94">
        <f t="shared" si="3"/>
        <v>46054</v>
      </c>
      <c r="B71" s="55">
        <v>58</v>
      </c>
      <c r="C71" s="83">
        <f t="shared" si="4"/>
        <v>2393.1551999999979</v>
      </c>
      <c r="D71" s="95">
        <f t="shared" si="0"/>
        <v>7.78</v>
      </c>
      <c r="E71" s="95">
        <f t="shared" si="5"/>
        <v>795.09</v>
      </c>
      <c r="F71" s="95">
        <f t="shared" si="2"/>
        <v>802.87</v>
      </c>
      <c r="G71" s="95">
        <f t="shared" si="1"/>
        <v>1598.0651999999977</v>
      </c>
    </row>
    <row r="72" spans="1:7" x14ac:dyDescent="0.25">
      <c r="A72" s="94">
        <f t="shared" si="3"/>
        <v>46082</v>
      </c>
      <c r="B72" s="55">
        <v>59</v>
      </c>
      <c r="C72" s="83">
        <f t="shared" si="4"/>
        <v>1598.0651999999977</v>
      </c>
      <c r="D72" s="95">
        <f t="shared" si="0"/>
        <v>5.19</v>
      </c>
      <c r="E72" s="95">
        <f t="shared" si="5"/>
        <v>797.68</v>
      </c>
      <c r="F72" s="95">
        <f t="shared" si="2"/>
        <v>802.87</v>
      </c>
      <c r="G72" s="95">
        <f t="shared" si="1"/>
        <v>800.38519999999778</v>
      </c>
    </row>
    <row r="73" spans="1:7" x14ac:dyDescent="0.25">
      <c r="A73" s="94">
        <f t="shared" si="3"/>
        <v>46113</v>
      </c>
      <c r="B73" s="55">
        <v>60</v>
      </c>
      <c r="C73" s="83">
        <f>G72</f>
        <v>800.38519999999778</v>
      </c>
      <c r="D73" s="95">
        <f>ROUND(C73*$E$10/12,2)</f>
        <v>2.6</v>
      </c>
      <c r="E73" s="95">
        <f>F73-D73</f>
        <v>800.27</v>
      </c>
      <c r="F73" s="95">
        <f t="shared" si="2"/>
        <v>802.87</v>
      </c>
      <c r="G73" s="95">
        <v>0</v>
      </c>
    </row>
    <row r="74" spans="1:7" x14ac:dyDescent="0.25">
      <c r="A74" s="94"/>
      <c r="B74" s="55"/>
      <c r="C74" s="83"/>
      <c r="D74" s="95"/>
      <c r="E74" s="95"/>
      <c r="F74" s="95"/>
      <c r="G74" s="95"/>
    </row>
    <row r="75" spans="1:7" x14ac:dyDescent="0.25">
      <c r="A75" s="94"/>
      <c r="B75" s="55"/>
      <c r="C75" s="83"/>
      <c r="D75" s="95"/>
      <c r="E75" s="95"/>
      <c r="F75" s="95"/>
      <c r="G75" s="95"/>
    </row>
    <row r="76" spans="1:7" x14ac:dyDescent="0.25">
      <c r="A76" s="94"/>
      <c r="B76" s="55"/>
      <c r="C76" s="83"/>
      <c r="D76" s="95"/>
      <c r="E76" s="95"/>
      <c r="F76" s="95"/>
      <c r="G76" s="95"/>
    </row>
    <row r="77" spans="1:7" x14ac:dyDescent="0.25">
      <c r="A77" s="94"/>
      <c r="B77" s="55"/>
      <c r="C77" s="83"/>
      <c r="D77" s="95"/>
      <c r="E77" s="95"/>
      <c r="F77" s="95"/>
      <c r="G77" s="95"/>
    </row>
    <row r="78" spans="1:7" x14ac:dyDescent="0.25">
      <c r="A78" s="94"/>
      <c r="B78" s="55"/>
      <c r="C78" s="83"/>
      <c r="D78" s="95"/>
      <c r="E78" s="95"/>
      <c r="F78" s="95"/>
      <c r="G78" s="95"/>
    </row>
    <row r="79" spans="1:7" x14ac:dyDescent="0.25">
      <c r="A79" s="94"/>
      <c r="B79" s="55"/>
      <c r="C79" s="83"/>
      <c r="D79" s="95"/>
      <c r="E79" s="95"/>
      <c r="F79" s="95"/>
      <c r="G79" s="95"/>
    </row>
    <row r="80" spans="1:7" x14ac:dyDescent="0.25">
      <c r="A80" s="94"/>
      <c r="B80" s="55"/>
      <c r="C80" s="83"/>
      <c r="D80" s="95"/>
      <c r="E80" s="95"/>
      <c r="F80" s="95"/>
      <c r="G80" s="95"/>
    </row>
    <row r="81" spans="1:7" x14ac:dyDescent="0.25">
      <c r="A81" s="94"/>
      <c r="B81" s="55"/>
      <c r="C81" s="83"/>
      <c r="D81" s="95"/>
      <c r="E81" s="95"/>
      <c r="F81" s="95"/>
      <c r="G81" s="95"/>
    </row>
    <row r="82" spans="1:7" x14ac:dyDescent="0.25">
      <c r="A82" s="94"/>
      <c r="B82" s="55"/>
      <c r="C82" s="83"/>
      <c r="D82" s="95"/>
      <c r="E82" s="95"/>
      <c r="F82" s="95"/>
      <c r="G82" s="95"/>
    </row>
    <row r="83" spans="1:7" x14ac:dyDescent="0.25">
      <c r="A83" s="94"/>
      <c r="B83" s="55"/>
      <c r="C83" s="83"/>
      <c r="D83" s="95"/>
      <c r="E83" s="95"/>
      <c r="F83" s="95"/>
      <c r="G83" s="95"/>
    </row>
    <row r="84" spans="1:7" x14ac:dyDescent="0.25">
      <c r="A84" s="94"/>
      <c r="B84" s="55"/>
      <c r="C84" s="83"/>
      <c r="D84" s="95"/>
      <c r="E84" s="95"/>
      <c r="F84" s="95"/>
      <c r="G84" s="95"/>
    </row>
    <row r="85" spans="1:7" x14ac:dyDescent="0.25">
      <c r="A85" s="94"/>
      <c r="B85" s="55"/>
      <c r="C85" s="83"/>
      <c r="D85" s="95"/>
      <c r="E85" s="95"/>
      <c r="F85" s="95"/>
      <c r="G85" s="95"/>
    </row>
    <row r="86" spans="1:7" x14ac:dyDescent="0.25">
      <c r="A86" s="94"/>
      <c r="B86" s="55"/>
      <c r="C86" s="83"/>
      <c r="D86" s="95"/>
      <c r="E86" s="95"/>
      <c r="F86" s="95"/>
      <c r="G86" s="95"/>
    </row>
    <row r="87" spans="1:7" x14ac:dyDescent="0.25">
      <c r="A87" s="94"/>
      <c r="B87" s="55"/>
      <c r="C87" s="83"/>
      <c r="D87" s="95"/>
      <c r="E87" s="95"/>
      <c r="F87" s="95"/>
      <c r="G87" s="95"/>
    </row>
    <row r="88" spans="1:7" x14ac:dyDescent="0.25">
      <c r="A88" s="94"/>
      <c r="B88" s="55"/>
      <c r="C88" s="83"/>
      <c r="D88" s="95"/>
      <c r="E88" s="95"/>
      <c r="F88" s="95"/>
      <c r="G88" s="95"/>
    </row>
    <row r="89" spans="1:7" x14ac:dyDescent="0.25">
      <c r="A89" s="94"/>
      <c r="B89" s="55"/>
      <c r="C89" s="83"/>
      <c r="D89" s="95"/>
      <c r="E89" s="95"/>
      <c r="F89" s="95"/>
      <c r="G89" s="95"/>
    </row>
    <row r="90" spans="1:7" x14ac:dyDescent="0.25">
      <c r="A90" s="94"/>
      <c r="B90" s="55"/>
      <c r="C90" s="83"/>
      <c r="D90" s="95"/>
      <c r="E90" s="95"/>
      <c r="F90" s="95"/>
      <c r="G90" s="95"/>
    </row>
    <row r="91" spans="1:7" x14ac:dyDescent="0.25">
      <c r="A91" s="94"/>
      <c r="B91" s="55"/>
      <c r="C91" s="83"/>
      <c r="D91" s="95"/>
      <c r="E91" s="95"/>
      <c r="F91" s="95"/>
      <c r="G91" s="95"/>
    </row>
    <row r="92" spans="1:7" x14ac:dyDescent="0.25">
      <c r="A92" s="94"/>
      <c r="B92" s="55"/>
      <c r="C92" s="83"/>
      <c r="D92" s="95"/>
      <c r="E92" s="95"/>
      <c r="F92" s="95"/>
      <c r="G92" s="95"/>
    </row>
    <row r="93" spans="1:7" x14ac:dyDescent="0.25">
      <c r="A93" s="94"/>
      <c r="B93" s="55"/>
      <c r="C93" s="83"/>
      <c r="D93" s="95"/>
      <c r="E93" s="95"/>
      <c r="F93" s="95"/>
      <c r="G93" s="95"/>
    </row>
    <row r="94" spans="1:7" x14ac:dyDescent="0.25">
      <c r="A94" s="94"/>
      <c r="B94" s="55"/>
      <c r="C94" s="83"/>
      <c r="D94" s="95"/>
      <c r="E94" s="95"/>
      <c r="F94" s="95"/>
      <c r="G94" s="95"/>
    </row>
    <row r="95" spans="1:7" x14ac:dyDescent="0.25">
      <c r="A95" s="94"/>
      <c r="B95" s="55"/>
      <c r="C95" s="83"/>
      <c r="D95" s="95"/>
      <c r="E95" s="95"/>
      <c r="F95" s="95"/>
      <c r="G95" s="95"/>
    </row>
    <row r="96" spans="1:7" x14ac:dyDescent="0.25">
      <c r="A96" s="94"/>
      <c r="B96" s="55"/>
      <c r="C96" s="83"/>
      <c r="D96" s="95"/>
      <c r="E96" s="95"/>
      <c r="F96" s="95"/>
      <c r="G96" s="95"/>
    </row>
    <row r="97" spans="1:7" x14ac:dyDescent="0.25">
      <c r="A97" s="94"/>
      <c r="B97" s="55"/>
      <c r="C97" s="83"/>
      <c r="D97" s="95"/>
      <c r="E97" s="95"/>
      <c r="F97" s="95"/>
      <c r="G97" s="95"/>
    </row>
    <row r="98" spans="1:7" x14ac:dyDescent="0.25">
      <c r="A98" s="94"/>
      <c r="B98" s="55"/>
      <c r="C98" s="83"/>
      <c r="D98" s="95"/>
      <c r="E98" s="95"/>
      <c r="F98" s="95"/>
      <c r="G98" s="95"/>
    </row>
    <row r="99" spans="1:7" x14ac:dyDescent="0.25">
      <c r="A99" s="94"/>
      <c r="B99" s="55"/>
      <c r="C99" s="83"/>
      <c r="D99" s="95"/>
      <c r="E99" s="95"/>
      <c r="F99" s="95"/>
      <c r="G99" s="95"/>
    </row>
    <row r="100" spans="1:7" x14ac:dyDescent="0.25">
      <c r="A100" s="94"/>
      <c r="B100" s="55"/>
      <c r="C100" s="83"/>
      <c r="D100" s="95"/>
      <c r="E100" s="95"/>
      <c r="F100" s="95"/>
      <c r="G100" s="95"/>
    </row>
    <row r="101" spans="1:7" x14ac:dyDescent="0.25">
      <c r="A101" s="94"/>
      <c r="B101" s="55"/>
      <c r="C101" s="83"/>
      <c r="D101" s="95"/>
      <c r="E101" s="95"/>
      <c r="F101" s="95"/>
      <c r="G101" s="95"/>
    </row>
    <row r="102" spans="1:7" x14ac:dyDescent="0.25">
      <c r="A102" s="94"/>
      <c r="B102" s="55"/>
      <c r="C102" s="83"/>
      <c r="D102" s="95"/>
      <c r="E102" s="95"/>
      <c r="F102" s="95"/>
      <c r="G102" s="95"/>
    </row>
    <row r="103" spans="1:7" x14ac:dyDescent="0.25">
      <c r="A103" s="94"/>
      <c r="B103" s="55"/>
      <c r="C103" s="83"/>
      <c r="D103" s="95"/>
      <c r="E103" s="95"/>
      <c r="F103" s="95"/>
      <c r="G103" s="95"/>
    </row>
    <row r="104" spans="1:7" x14ac:dyDescent="0.25">
      <c r="A104" s="94"/>
      <c r="B104" s="55"/>
      <c r="C104" s="83"/>
      <c r="D104" s="95"/>
      <c r="E104" s="95"/>
      <c r="F104" s="95"/>
      <c r="G104" s="95"/>
    </row>
    <row r="105" spans="1:7" x14ac:dyDescent="0.25">
      <c r="A105" s="94"/>
      <c r="B105" s="55"/>
      <c r="C105" s="83"/>
      <c r="D105" s="95"/>
      <c r="E105" s="95"/>
      <c r="F105" s="95"/>
      <c r="G105" s="95"/>
    </row>
    <row r="106" spans="1:7" x14ac:dyDescent="0.25">
      <c r="A106" s="94"/>
      <c r="B106" s="55"/>
      <c r="C106" s="83"/>
      <c r="D106" s="95"/>
      <c r="E106" s="95"/>
      <c r="F106" s="95"/>
      <c r="G106" s="95"/>
    </row>
    <row r="107" spans="1:7" x14ac:dyDescent="0.25">
      <c r="A107" s="94"/>
      <c r="B107" s="55"/>
      <c r="C107" s="83"/>
      <c r="D107" s="95"/>
      <c r="E107" s="95"/>
      <c r="F107" s="95"/>
      <c r="G107" s="95"/>
    </row>
    <row r="108" spans="1:7" x14ac:dyDescent="0.25">
      <c r="A108" s="94"/>
      <c r="B108" s="55"/>
      <c r="C108" s="83"/>
      <c r="D108" s="95"/>
      <c r="E108" s="95"/>
      <c r="F108" s="95"/>
      <c r="G108" s="95"/>
    </row>
    <row r="109" spans="1:7" x14ac:dyDescent="0.25">
      <c r="A109" s="94"/>
      <c r="B109" s="55"/>
      <c r="C109" s="83"/>
      <c r="D109" s="95"/>
      <c r="E109" s="95"/>
      <c r="F109" s="95"/>
      <c r="G109" s="95"/>
    </row>
    <row r="110" spans="1:7" x14ac:dyDescent="0.25">
      <c r="A110" s="94"/>
      <c r="B110" s="55"/>
      <c r="C110" s="83"/>
      <c r="D110" s="95"/>
      <c r="E110" s="95"/>
      <c r="F110" s="95"/>
      <c r="G110" s="95"/>
    </row>
    <row r="111" spans="1:7" x14ac:dyDescent="0.25">
      <c r="A111" s="94"/>
      <c r="B111" s="55"/>
      <c r="C111" s="83"/>
      <c r="D111" s="95"/>
      <c r="E111" s="95"/>
      <c r="F111" s="95"/>
      <c r="G111" s="95"/>
    </row>
    <row r="112" spans="1:7" x14ac:dyDescent="0.25">
      <c r="A112" s="94"/>
      <c r="B112" s="55"/>
      <c r="C112" s="83"/>
      <c r="D112" s="95"/>
      <c r="E112" s="95"/>
      <c r="F112" s="95"/>
      <c r="G112" s="95"/>
    </row>
    <row r="113" spans="1:7" x14ac:dyDescent="0.25">
      <c r="A113" s="94"/>
      <c r="B113" s="55"/>
      <c r="C113" s="83"/>
      <c r="D113" s="95"/>
      <c r="E113" s="95"/>
      <c r="F113" s="95"/>
      <c r="G113" s="95"/>
    </row>
    <row r="114" spans="1:7" x14ac:dyDescent="0.25">
      <c r="A114" s="94"/>
      <c r="B114" s="55"/>
      <c r="C114" s="83"/>
      <c r="D114" s="95"/>
      <c r="E114" s="95"/>
      <c r="F114" s="95"/>
      <c r="G114" s="95"/>
    </row>
    <row r="115" spans="1:7" x14ac:dyDescent="0.25">
      <c r="A115" s="94"/>
      <c r="B115" s="55"/>
      <c r="C115" s="83"/>
      <c r="D115" s="95"/>
      <c r="E115" s="95"/>
      <c r="F115" s="95"/>
      <c r="G115" s="95"/>
    </row>
    <row r="116" spans="1:7" x14ac:dyDescent="0.25">
      <c r="A116" s="94"/>
      <c r="B116" s="55"/>
      <c r="C116" s="83"/>
      <c r="D116" s="95"/>
      <c r="E116" s="95"/>
      <c r="F116" s="95"/>
      <c r="G116" s="95"/>
    </row>
    <row r="117" spans="1:7" x14ac:dyDescent="0.25">
      <c r="A117" s="94"/>
      <c r="B117" s="55"/>
      <c r="C117" s="83"/>
      <c r="D117" s="95"/>
      <c r="E117" s="95"/>
      <c r="F117" s="95"/>
      <c r="G117" s="95"/>
    </row>
    <row r="118" spans="1:7" x14ac:dyDescent="0.25">
      <c r="A118" s="94"/>
      <c r="B118" s="55"/>
      <c r="C118" s="83"/>
      <c r="D118" s="95"/>
      <c r="E118" s="95"/>
      <c r="F118" s="95"/>
      <c r="G118" s="95"/>
    </row>
    <row r="119" spans="1:7" x14ac:dyDescent="0.25">
      <c r="A119" s="94"/>
      <c r="B119" s="55"/>
      <c r="C119" s="83"/>
      <c r="D119" s="95"/>
      <c r="E119" s="95"/>
      <c r="F119" s="95"/>
      <c r="G119" s="95"/>
    </row>
    <row r="120" spans="1:7" x14ac:dyDescent="0.25">
      <c r="A120" s="94"/>
      <c r="B120" s="55"/>
      <c r="C120" s="83"/>
      <c r="D120" s="95"/>
      <c r="E120" s="95"/>
      <c r="F120" s="95"/>
      <c r="G120" s="95"/>
    </row>
    <row r="121" spans="1:7" x14ac:dyDescent="0.25">
      <c r="A121" s="94"/>
      <c r="B121" s="55"/>
      <c r="C121" s="83"/>
      <c r="D121" s="95"/>
      <c r="E121" s="95"/>
      <c r="F121" s="95"/>
      <c r="G121" s="95"/>
    </row>
    <row r="122" spans="1:7" x14ac:dyDescent="0.25">
      <c r="A122" s="94"/>
      <c r="B122" s="55"/>
      <c r="C122" s="83"/>
      <c r="D122" s="95"/>
      <c r="E122" s="95"/>
      <c r="F122" s="95"/>
      <c r="G122" s="95"/>
    </row>
    <row r="123" spans="1:7" x14ac:dyDescent="0.25">
      <c r="A123" s="94"/>
      <c r="B123" s="55"/>
      <c r="C123" s="83"/>
      <c r="D123" s="95"/>
      <c r="E123" s="95"/>
      <c r="F123" s="95"/>
      <c r="G123" s="95"/>
    </row>
    <row r="124" spans="1:7" x14ac:dyDescent="0.25">
      <c r="A124" s="94"/>
      <c r="B124" s="55"/>
      <c r="C124" s="83"/>
      <c r="D124" s="95"/>
      <c r="E124" s="95"/>
      <c r="F124" s="95"/>
      <c r="G124" s="95"/>
    </row>
    <row r="125" spans="1:7" x14ac:dyDescent="0.25">
      <c r="A125" s="94"/>
      <c r="B125" s="55"/>
      <c r="C125" s="83"/>
      <c r="D125" s="95"/>
      <c r="E125" s="95"/>
      <c r="F125" s="95"/>
      <c r="G125" s="95"/>
    </row>
    <row r="126" spans="1:7" x14ac:dyDescent="0.25">
      <c r="A126" s="94"/>
      <c r="B126" s="55"/>
      <c r="C126" s="83"/>
      <c r="D126" s="95"/>
      <c r="E126" s="95"/>
      <c r="F126" s="95"/>
      <c r="G126" s="95"/>
    </row>
    <row r="127" spans="1:7" x14ac:dyDescent="0.25">
      <c r="A127" s="94"/>
      <c r="B127" s="55"/>
      <c r="C127" s="83"/>
      <c r="D127" s="95"/>
      <c r="E127" s="95"/>
      <c r="F127" s="95"/>
      <c r="G127" s="95"/>
    </row>
    <row r="128" spans="1:7" x14ac:dyDescent="0.25">
      <c r="A128" s="94"/>
      <c r="B128" s="55"/>
      <c r="C128" s="83"/>
      <c r="D128" s="95"/>
      <c r="E128" s="95"/>
      <c r="F128" s="95"/>
      <c r="G128" s="95"/>
    </row>
    <row r="129" spans="1:7" x14ac:dyDescent="0.25">
      <c r="A129" s="94"/>
      <c r="B129" s="55"/>
      <c r="C129" s="83"/>
      <c r="D129" s="95"/>
      <c r="E129" s="95"/>
      <c r="F129" s="95"/>
      <c r="G129" s="95"/>
    </row>
    <row r="130" spans="1:7" x14ac:dyDescent="0.25">
      <c r="A130" s="94"/>
      <c r="B130" s="55"/>
      <c r="C130" s="83"/>
      <c r="D130" s="95"/>
      <c r="E130" s="95"/>
      <c r="F130" s="95"/>
      <c r="G130" s="95"/>
    </row>
    <row r="131" spans="1:7" x14ac:dyDescent="0.25">
      <c r="A131" s="94"/>
      <c r="B131" s="55"/>
      <c r="C131" s="83"/>
      <c r="D131" s="95"/>
      <c r="E131" s="95"/>
      <c r="F131" s="95"/>
      <c r="G131" s="95"/>
    </row>
    <row r="132" spans="1:7" x14ac:dyDescent="0.25">
      <c r="A132" s="94"/>
      <c r="B132" s="55"/>
      <c r="C132" s="83"/>
      <c r="D132" s="95"/>
      <c r="E132" s="95"/>
      <c r="F132" s="95"/>
      <c r="G132" s="95"/>
    </row>
    <row r="133" spans="1:7" x14ac:dyDescent="0.25">
      <c r="A133" s="94"/>
      <c r="B133" s="55"/>
      <c r="C133" s="83"/>
      <c r="D133" s="95"/>
      <c r="E133" s="95"/>
      <c r="F133" s="95"/>
      <c r="G133" s="95"/>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34"/>
  <sheetViews>
    <sheetView tabSelected="1" workbookViewId="0">
      <selection activeCell="H6" sqref="H6"/>
    </sheetView>
  </sheetViews>
  <sheetFormatPr defaultRowHeight="15" x14ac:dyDescent="0.25"/>
  <cols>
    <col min="1" max="1" width="9.140625" style="56" customWidth="1"/>
    <col min="2" max="2" width="7.85546875" style="56" customWidth="1"/>
    <col min="3" max="3" width="14.7109375" style="56" customWidth="1"/>
    <col min="4" max="4" width="14.28515625" style="56" customWidth="1"/>
    <col min="5" max="6" width="14.7109375" style="56" customWidth="1"/>
    <col min="7" max="7" width="14.7109375" style="99" customWidth="1"/>
    <col min="8" max="257" width="9.140625" style="56"/>
    <col min="258" max="258" width="7.85546875" style="56" customWidth="1"/>
    <col min="259" max="259" width="14.7109375" style="56" customWidth="1"/>
    <col min="260" max="260" width="14.28515625" style="56" customWidth="1"/>
    <col min="261" max="263" width="14.7109375" style="56" customWidth="1"/>
    <col min="264" max="513" width="9.140625" style="56"/>
    <col min="514" max="514" width="7.85546875" style="56" customWidth="1"/>
    <col min="515" max="515" width="14.7109375" style="56" customWidth="1"/>
    <col min="516" max="516" width="14.28515625" style="56" customWidth="1"/>
    <col min="517" max="519" width="14.7109375" style="56" customWidth="1"/>
    <col min="520" max="769" width="9.140625" style="56"/>
    <col min="770" max="770" width="7.85546875" style="56" customWidth="1"/>
    <col min="771" max="771" width="14.7109375" style="56" customWidth="1"/>
    <col min="772" max="772" width="14.28515625" style="56" customWidth="1"/>
    <col min="773" max="775" width="14.7109375" style="56" customWidth="1"/>
    <col min="776" max="1025" width="9.140625" style="56"/>
    <col min="1026" max="1026" width="7.85546875" style="56" customWidth="1"/>
    <col min="1027" max="1027" width="14.7109375" style="56" customWidth="1"/>
    <col min="1028" max="1028" width="14.28515625" style="56" customWidth="1"/>
    <col min="1029" max="1031" width="14.7109375" style="56" customWidth="1"/>
    <col min="1032" max="1281" width="9.140625" style="56"/>
    <col min="1282" max="1282" width="7.85546875" style="56" customWidth="1"/>
    <col min="1283" max="1283" width="14.7109375" style="56" customWidth="1"/>
    <col min="1284" max="1284" width="14.28515625" style="56" customWidth="1"/>
    <col min="1285" max="1287" width="14.7109375" style="56" customWidth="1"/>
    <col min="1288" max="1537" width="9.140625" style="56"/>
    <col min="1538" max="1538" width="7.85546875" style="56" customWidth="1"/>
    <col min="1539" max="1539" width="14.7109375" style="56" customWidth="1"/>
    <col min="1540" max="1540" width="14.28515625" style="56" customWidth="1"/>
    <col min="1541" max="1543" width="14.7109375" style="56" customWidth="1"/>
    <col min="1544" max="1793" width="9.140625" style="56"/>
    <col min="1794" max="1794" width="7.85546875" style="56" customWidth="1"/>
    <col min="1795" max="1795" width="14.7109375" style="56" customWidth="1"/>
    <col min="1796" max="1796" width="14.28515625" style="56" customWidth="1"/>
    <col min="1797" max="1799" width="14.7109375" style="56" customWidth="1"/>
    <col min="1800" max="2049" width="9.140625" style="56"/>
    <col min="2050" max="2050" width="7.85546875" style="56" customWidth="1"/>
    <col min="2051" max="2051" width="14.7109375" style="56" customWidth="1"/>
    <col min="2052" max="2052" width="14.28515625" style="56" customWidth="1"/>
    <col min="2053" max="2055" width="14.7109375" style="56" customWidth="1"/>
    <col min="2056" max="2305" width="9.140625" style="56"/>
    <col min="2306" max="2306" width="7.85546875" style="56" customWidth="1"/>
    <col min="2307" max="2307" width="14.7109375" style="56" customWidth="1"/>
    <col min="2308" max="2308" width="14.28515625" style="56" customWidth="1"/>
    <col min="2309" max="2311" width="14.7109375" style="56" customWidth="1"/>
    <col min="2312" max="2561" width="9.140625" style="56"/>
    <col min="2562" max="2562" width="7.85546875" style="56" customWidth="1"/>
    <col min="2563" max="2563" width="14.7109375" style="56" customWidth="1"/>
    <col min="2564" max="2564" width="14.28515625" style="56" customWidth="1"/>
    <col min="2565" max="2567" width="14.7109375" style="56" customWidth="1"/>
    <col min="2568" max="2817" width="9.140625" style="56"/>
    <col min="2818" max="2818" width="7.85546875" style="56" customWidth="1"/>
    <col min="2819" max="2819" width="14.7109375" style="56" customWidth="1"/>
    <col min="2820" max="2820" width="14.28515625" style="56" customWidth="1"/>
    <col min="2821" max="2823" width="14.7109375" style="56" customWidth="1"/>
    <col min="2824" max="3073" width="9.140625" style="56"/>
    <col min="3074" max="3074" width="7.85546875" style="56" customWidth="1"/>
    <col min="3075" max="3075" width="14.7109375" style="56" customWidth="1"/>
    <col min="3076" max="3076" width="14.28515625" style="56" customWidth="1"/>
    <col min="3077" max="3079" width="14.7109375" style="56" customWidth="1"/>
    <col min="3080" max="3329" width="9.140625" style="56"/>
    <col min="3330" max="3330" width="7.85546875" style="56" customWidth="1"/>
    <col min="3331" max="3331" width="14.7109375" style="56" customWidth="1"/>
    <col min="3332" max="3332" width="14.28515625" style="56" customWidth="1"/>
    <col min="3333" max="3335" width="14.7109375" style="56" customWidth="1"/>
    <col min="3336" max="3585" width="9.140625" style="56"/>
    <col min="3586" max="3586" width="7.85546875" style="56" customWidth="1"/>
    <col min="3587" max="3587" width="14.7109375" style="56" customWidth="1"/>
    <col min="3588" max="3588" width="14.28515625" style="56" customWidth="1"/>
    <col min="3589" max="3591" width="14.7109375" style="56" customWidth="1"/>
    <col min="3592" max="3841" width="9.140625" style="56"/>
    <col min="3842" max="3842" width="7.85546875" style="56" customWidth="1"/>
    <col min="3843" max="3843" width="14.7109375" style="56" customWidth="1"/>
    <col min="3844" max="3844" width="14.28515625" style="56" customWidth="1"/>
    <col min="3845" max="3847" width="14.7109375" style="56" customWidth="1"/>
    <col min="3848" max="4097" width="9.140625" style="56"/>
    <col min="4098" max="4098" width="7.85546875" style="56" customWidth="1"/>
    <col min="4099" max="4099" width="14.7109375" style="56" customWidth="1"/>
    <col min="4100" max="4100" width="14.28515625" style="56" customWidth="1"/>
    <col min="4101" max="4103" width="14.7109375" style="56" customWidth="1"/>
    <col min="4104" max="4353" width="9.140625" style="56"/>
    <col min="4354" max="4354" width="7.85546875" style="56" customWidth="1"/>
    <col min="4355" max="4355" width="14.7109375" style="56" customWidth="1"/>
    <col min="4356" max="4356" width="14.28515625" style="56" customWidth="1"/>
    <col min="4357" max="4359" width="14.7109375" style="56" customWidth="1"/>
    <col min="4360" max="4609" width="9.140625" style="56"/>
    <col min="4610" max="4610" width="7.85546875" style="56" customWidth="1"/>
    <col min="4611" max="4611" width="14.7109375" style="56" customWidth="1"/>
    <col min="4612" max="4612" width="14.28515625" style="56" customWidth="1"/>
    <col min="4613" max="4615" width="14.7109375" style="56" customWidth="1"/>
    <col min="4616" max="4865" width="9.140625" style="56"/>
    <col min="4866" max="4866" width="7.85546875" style="56" customWidth="1"/>
    <col min="4867" max="4867" width="14.7109375" style="56" customWidth="1"/>
    <col min="4868" max="4868" width="14.28515625" style="56" customWidth="1"/>
    <col min="4869" max="4871" width="14.7109375" style="56" customWidth="1"/>
    <col min="4872" max="5121" width="9.140625" style="56"/>
    <col min="5122" max="5122" width="7.85546875" style="56" customWidth="1"/>
    <col min="5123" max="5123" width="14.7109375" style="56" customWidth="1"/>
    <col min="5124" max="5124" width="14.28515625" style="56" customWidth="1"/>
    <col min="5125" max="5127" width="14.7109375" style="56" customWidth="1"/>
    <col min="5128" max="5377" width="9.140625" style="56"/>
    <col min="5378" max="5378" width="7.85546875" style="56" customWidth="1"/>
    <col min="5379" max="5379" width="14.7109375" style="56" customWidth="1"/>
    <col min="5380" max="5380" width="14.28515625" style="56" customWidth="1"/>
    <col min="5381" max="5383" width="14.7109375" style="56" customWidth="1"/>
    <col min="5384" max="5633" width="9.140625" style="56"/>
    <col min="5634" max="5634" width="7.85546875" style="56" customWidth="1"/>
    <col min="5635" max="5635" width="14.7109375" style="56" customWidth="1"/>
    <col min="5636" max="5636" width="14.28515625" style="56" customWidth="1"/>
    <col min="5637" max="5639" width="14.7109375" style="56" customWidth="1"/>
    <col min="5640" max="5889" width="9.140625" style="56"/>
    <col min="5890" max="5890" width="7.85546875" style="56" customWidth="1"/>
    <col min="5891" max="5891" width="14.7109375" style="56" customWidth="1"/>
    <col min="5892" max="5892" width="14.28515625" style="56" customWidth="1"/>
    <col min="5893" max="5895" width="14.7109375" style="56" customWidth="1"/>
    <col min="5896" max="6145" width="9.140625" style="56"/>
    <col min="6146" max="6146" width="7.85546875" style="56" customWidth="1"/>
    <col min="6147" max="6147" width="14.7109375" style="56" customWidth="1"/>
    <col min="6148" max="6148" width="14.28515625" style="56" customWidth="1"/>
    <col min="6149" max="6151" width="14.7109375" style="56" customWidth="1"/>
    <col min="6152" max="6401" width="9.140625" style="56"/>
    <col min="6402" max="6402" width="7.85546875" style="56" customWidth="1"/>
    <col min="6403" max="6403" width="14.7109375" style="56" customWidth="1"/>
    <col min="6404" max="6404" width="14.28515625" style="56" customWidth="1"/>
    <col min="6405" max="6407" width="14.7109375" style="56" customWidth="1"/>
    <col min="6408" max="6657" width="9.140625" style="56"/>
    <col min="6658" max="6658" width="7.85546875" style="56" customWidth="1"/>
    <col min="6659" max="6659" width="14.7109375" style="56" customWidth="1"/>
    <col min="6660" max="6660" width="14.28515625" style="56" customWidth="1"/>
    <col min="6661" max="6663" width="14.7109375" style="56" customWidth="1"/>
    <col min="6664" max="6913" width="9.140625" style="56"/>
    <col min="6914" max="6914" width="7.85546875" style="56" customWidth="1"/>
    <col min="6915" max="6915" width="14.7109375" style="56" customWidth="1"/>
    <col min="6916" max="6916" width="14.28515625" style="56" customWidth="1"/>
    <col min="6917" max="6919" width="14.7109375" style="56" customWidth="1"/>
    <col min="6920" max="7169" width="9.140625" style="56"/>
    <col min="7170" max="7170" width="7.85546875" style="56" customWidth="1"/>
    <col min="7171" max="7171" width="14.7109375" style="56" customWidth="1"/>
    <col min="7172" max="7172" width="14.28515625" style="56" customWidth="1"/>
    <col min="7173" max="7175" width="14.7109375" style="56" customWidth="1"/>
    <col min="7176" max="7425" width="9.140625" style="56"/>
    <col min="7426" max="7426" width="7.85546875" style="56" customWidth="1"/>
    <col min="7427" max="7427" width="14.7109375" style="56" customWidth="1"/>
    <col min="7428" max="7428" width="14.28515625" style="56" customWidth="1"/>
    <col min="7429" max="7431" width="14.7109375" style="56" customWidth="1"/>
    <col min="7432" max="7681" width="9.140625" style="56"/>
    <col min="7682" max="7682" width="7.85546875" style="56" customWidth="1"/>
    <col min="7683" max="7683" width="14.7109375" style="56" customWidth="1"/>
    <col min="7684" max="7684" width="14.28515625" style="56" customWidth="1"/>
    <col min="7685" max="7687" width="14.7109375" style="56" customWidth="1"/>
    <col min="7688" max="7937" width="9.140625" style="56"/>
    <col min="7938" max="7938" width="7.85546875" style="56" customWidth="1"/>
    <col min="7939" max="7939" width="14.7109375" style="56" customWidth="1"/>
    <col min="7940" max="7940" width="14.28515625" style="56" customWidth="1"/>
    <col min="7941" max="7943" width="14.7109375" style="56" customWidth="1"/>
    <col min="7944" max="8193" width="9.140625" style="56"/>
    <col min="8194" max="8194" width="7.85546875" style="56" customWidth="1"/>
    <col min="8195" max="8195" width="14.7109375" style="56" customWidth="1"/>
    <col min="8196" max="8196" width="14.28515625" style="56" customWidth="1"/>
    <col min="8197" max="8199" width="14.7109375" style="56" customWidth="1"/>
    <col min="8200" max="8449" width="9.140625" style="56"/>
    <col min="8450" max="8450" width="7.85546875" style="56" customWidth="1"/>
    <col min="8451" max="8451" width="14.7109375" style="56" customWidth="1"/>
    <col min="8452" max="8452" width="14.28515625" style="56" customWidth="1"/>
    <col min="8453" max="8455" width="14.7109375" style="56" customWidth="1"/>
    <col min="8456" max="8705" width="9.140625" style="56"/>
    <col min="8706" max="8706" width="7.85546875" style="56" customWidth="1"/>
    <col min="8707" max="8707" width="14.7109375" style="56" customWidth="1"/>
    <col min="8708" max="8708" width="14.28515625" style="56" customWidth="1"/>
    <col min="8709" max="8711" width="14.7109375" style="56" customWidth="1"/>
    <col min="8712" max="8961" width="9.140625" style="56"/>
    <col min="8962" max="8962" width="7.85546875" style="56" customWidth="1"/>
    <col min="8963" max="8963" width="14.7109375" style="56" customWidth="1"/>
    <col min="8964" max="8964" width="14.28515625" style="56" customWidth="1"/>
    <col min="8965" max="8967" width="14.7109375" style="56" customWidth="1"/>
    <col min="8968" max="9217" width="9.140625" style="56"/>
    <col min="9218" max="9218" width="7.85546875" style="56" customWidth="1"/>
    <col min="9219" max="9219" width="14.7109375" style="56" customWidth="1"/>
    <col min="9220" max="9220" width="14.28515625" style="56" customWidth="1"/>
    <col min="9221" max="9223" width="14.7109375" style="56" customWidth="1"/>
    <col min="9224" max="9473" width="9.140625" style="56"/>
    <col min="9474" max="9474" width="7.85546875" style="56" customWidth="1"/>
    <col min="9475" max="9475" width="14.7109375" style="56" customWidth="1"/>
    <col min="9476" max="9476" width="14.28515625" style="56" customWidth="1"/>
    <col min="9477" max="9479" width="14.7109375" style="56" customWidth="1"/>
    <col min="9480" max="9729" width="9.140625" style="56"/>
    <col min="9730" max="9730" width="7.85546875" style="56" customWidth="1"/>
    <col min="9731" max="9731" width="14.7109375" style="56" customWidth="1"/>
    <col min="9732" max="9732" width="14.28515625" style="56" customWidth="1"/>
    <col min="9733" max="9735" width="14.7109375" style="56" customWidth="1"/>
    <col min="9736" max="9985" width="9.140625" style="56"/>
    <col min="9986" max="9986" width="7.85546875" style="56" customWidth="1"/>
    <col min="9987" max="9987" width="14.7109375" style="56" customWidth="1"/>
    <col min="9988" max="9988" width="14.28515625" style="56" customWidth="1"/>
    <col min="9989" max="9991" width="14.7109375" style="56" customWidth="1"/>
    <col min="9992" max="10241" width="9.140625" style="56"/>
    <col min="10242" max="10242" width="7.85546875" style="56" customWidth="1"/>
    <col min="10243" max="10243" width="14.7109375" style="56" customWidth="1"/>
    <col min="10244" max="10244" width="14.28515625" style="56" customWidth="1"/>
    <col min="10245" max="10247" width="14.7109375" style="56" customWidth="1"/>
    <col min="10248" max="10497" width="9.140625" style="56"/>
    <col min="10498" max="10498" width="7.85546875" style="56" customWidth="1"/>
    <col min="10499" max="10499" width="14.7109375" style="56" customWidth="1"/>
    <col min="10500" max="10500" width="14.28515625" style="56" customWidth="1"/>
    <col min="10501" max="10503" width="14.7109375" style="56" customWidth="1"/>
    <col min="10504" max="10753" width="9.140625" style="56"/>
    <col min="10754" max="10754" width="7.85546875" style="56" customWidth="1"/>
    <col min="10755" max="10755" width="14.7109375" style="56" customWidth="1"/>
    <col min="10756" max="10756" width="14.28515625" style="56" customWidth="1"/>
    <col min="10757" max="10759" width="14.7109375" style="56" customWidth="1"/>
    <col min="10760" max="11009" width="9.140625" style="56"/>
    <col min="11010" max="11010" width="7.85546875" style="56" customWidth="1"/>
    <col min="11011" max="11011" width="14.7109375" style="56" customWidth="1"/>
    <col min="11012" max="11012" width="14.28515625" style="56" customWidth="1"/>
    <col min="11013" max="11015" width="14.7109375" style="56" customWidth="1"/>
    <col min="11016" max="11265" width="9.140625" style="56"/>
    <col min="11266" max="11266" width="7.85546875" style="56" customWidth="1"/>
    <col min="11267" max="11267" width="14.7109375" style="56" customWidth="1"/>
    <col min="11268" max="11268" width="14.28515625" style="56" customWidth="1"/>
    <col min="11269" max="11271" width="14.7109375" style="56" customWidth="1"/>
    <col min="11272" max="11521" width="9.140625" style="56"/>
    <col min="11522" max="11522" width="7.85546875" style="56" customWidth="1"/>
    <col min="11523" max="11523" width="14.7109375" style="56" customWidth="1"/>
    <col min="11524" max="11524" width="14.28515625" style="56" customWidth="1"/>
    <col min="11525" max="11527" width="14.7109375" style="56" customWidth="1"/>
    <col min="11528" max="11777" width="9.140625" style="56"/>
    <col min="11778" max="11778" width="7.85546875" style="56" customWidth="1"/>
    <col min="11779" max="11779" width="14.7109375" style="56" customWidth="1"/>
    <col min="11780" max="11780" width="14.28515625" style="56" customWidth="1"/>
    <col min="11781" max="11783" width="14.7109375" style="56" customWidth="1"/>
    <col min="11784" max="12033" width="9.140625" style="56"/>
    <col min="12034" max="12034" width="7.85546875" style="56" customWidth="1"/>
    <col min="12035" max="12035" width="14.7109375" style="56" customWidth="1"/>
    <col min="12036" max="12036" width="14.28515625" style="56" customWidth="1"/>
    <col min="12037" max="12039" width="14.7109375" style="56" customWidth="1"/>
    <col min="12040" max="12289" width="9.140625" style="56"/>
    <col min="12290" max="12290" width="7.85546875" style="56" customWidth="1"/>
    <col min="12291" max="12291" width="14.7109375" style="56" customWidth="1"/>
    <col min="12292" max="12292" width="14.28515625" style="56" customWidth="1"/>
    <col min="12293" max="12295" width="14.7109375" style="56" customWidth="1"/>
    <col min="12296" max="12545" width="9.140625" style="56"/>
    <col min="12546" max="12546" width="7.85546875" style="56" customWidth="1"/>
    <col min="12547" max="12547" width="14.7109375" style="56" customWidth="1"/>
    <col min="12548" max="12548" width="14.28515625" style="56" customWidth="1"/>
    <col min="12549" max="12551" width="14.7109375" style="56" customWidth="1"/>
    <col min="12552" max="12801" width="9.140625" style="56"/>
    <col min="12802" max="12802" width="7.85546875" style="56" customWidth="1"/>
    <col min="12803" max="12803" width="14.7109375" style="56" customWidth="1"/>
    <col min="12804" max="12804" width="14.28515625" style="56" customWidth="1"/>
    <col min="12805" max="12807" width="14.7109375" style="56" customWidth="1"/>
    <col min="12808" max="13057" width="9.140625" style="56"/>
    <col min="13058" max="13058" width="7.85546875" style="56" customWidth="1"/>
    <col min="13059" max="13059" width="14.7109375" style="56" customWidth="1"/>
    <col min="13060" max="13060" width="14.28515625" style="56" customWidth="1"/>
    <col min="13061" max="13063" width="14.7109375" style="56" customWidth="1"/>
    <col min="13064" max="13313" width="9.140625" style="56"/>
    <col min="13314" max="13314" width="7.85546875" style="56" customWidth="1"/>
    <col min="13315" max="13315" width="14.7109375" style="56" customWidth="1"/>
    <col min="13316" max="13316" width="14.28515625" style="56" customWidth="1"/>
    <col min="13317" max="13319" width="14.7109375" style="56" customWidth="1"/>
    <col min="13320" max="13569" width="9.140625" style="56"/>
    <col min="13570" max="13570" width="7.85546875" style="56" customWidth="1"/>
    <col min="13571" max="13571" width="14.7109375" style="56" customWidth="1"/>
    <col min="13572" max="13572" width="14.28515625" style="56" customWidth="1"/>
    <col min="13573" max="13575" width="14.7109375" style="56" customWidth="1"/>
    <col min="13576" max="13825" width="9.140625" style="56"/>
    <col min="13826" max="13826" width="7.85546875" style="56" customWidth="1"/>
    <col min="13827" max="13827" width="14.7109375" style="56" customWidth="1"/>
    <col min="13828" max="13828" width="14.28515625" style="56" customWidth="1"/>
    <col min="13829" max="13831" width="14.7109375" style="56" customWidth="1"/>
    <col min="13832" max="14081" width="9.140625" style="56"/>
    <col min="14082" max="14082" width="7.85546875" style="56" customWidth="1"/>
    <col min="14083" max="14083" width="14.7109375" style="56" customWidth="1"/>
    <col min="14084" max="14084" width="14.28515625" style="56" customWidth="1"/>
    <col min="14085" max="14087" width="14.7109375" style="56" customWidth="1"/>
    <col min="14088" max="14337" width="9.140625" style="56"/>
    <col min="14338" max="14338" width="7.85546875" style="56" customWidth="1"/>
    <col min="14339" max="14339" width="14.7109375" style="56" customWidth="1"/>
    <col min="14340" max="14340" width="14.28515625" style="56" customWidth="1"/>
    <col min="14341" max="14343" width="14.7109375" style="56" customWidth="1"/>
    <col min="14344" max="14593" width="9.140625" style="56"/>
    <col min="14594" max="14594" width="7.85546875" style="56" customWidth="1"/>
    <col min="14595" max="14595" width="14.7109375" style="56" customWidth="1"/>
    <col min="14596" max="14596" width="14.28515625" style="56" customWidth="1"/>
    <col min="14597" max="14599" width="14.7109375" style="56" customWidth="1"/>
    <col min="14600" max="14849" width="9.140625" style="56"/>
    <col min="14850" max="14850" width="7.85546875" style="56" customWidth="1"/>
    <col min="14851" max="14851" width="14.7109375" style="56" customWidth="1"/>
    <col min="14852" max="14852" width="14.28515625" style="56" customWidth="1"/>
    <col min="14853" max="14855" width="14.7109375" style="56" customWidth="1"/>
    <col min="14856" max="15105" width="9.140625" style="56"/>
    <col min="15106" max="15106" width="7.85546875" style="56" customWidth="1"/>
    <col min="15107" max="15107" width="14.7109375" style="56" customWidth="1"/>
    <col min="15108" max="15108" width="14.28515625" style="56" customWidth="1"/>
    <col min="15109" max="15111" width="14.7109375" style="56" customWidth="1"/>
    <col min="15112" max="15361" width="9.140625" style="56"/>
    <col min="15362" max="15362" width="7.85546875" style="56" customWidth="1"/>
    <col min="15363" max="15363" width="14.7109375" style="56" customWidth="1"/>
    <col min="15364" max="15364" width="14.28515625" style="56" customWidth="1"/>
    <col min="15365" max="15367" width="14.7109375" style="56" customWidth="1"/>
    <col min="15368" max="15617" width="9.140625" style="56"/>
    <col min="15618" max="15618" width="7.85546875" style="56" customWidth="1"/>
    <col min="15619" max="15619" width="14.7109375" style="56" customWidth="1"/>
    <col min="15620" max="15620" width="14.28515625" style="56" customWidth="1"/>
    <col min="15621" max="15623" width="14.7109375" style="56" customWidth="1"/>
    <col min="15624" max="15873" width="9.140625" style="56"/>
    <col min="15874" max="15874" width="7.85546875" style="56" customWidth="1"/>
    <col min="15875" max="15875" width="14.7109375" style="56" customWidth="1"/>
    <col min="15876" max="15876" width="14.28515625" style="56" customWidth="1"/>
    <col min="15877" max="15879" width="14.7109375" style="56" customWidth="1"/>
    <col min="15880" max="16129" width="9.140625" style="56"/>
    <col min="16130" max="16130" width="7.85546875" style="56" customWidth="1"/>
    <col min="16131" max="16131" width="14.7109375" style="56" customWidth="1"/>
    <col min="16132" max="16132" width="14.28515625" style="56" customWidth="1"/>
    <col min="16133" max="16135" width="14.7109375" style="56" customWidth="1"/>
    <col min="16136" max="16384" width="9.140625" style="56"/>
  </cols>
  <sheetData>
    <row r="1" spans="1:13" x14ac:dyDescent="0.25">
      <c r="A1" s="77"/>
      <c r="B1" s="77"/>
      <c r="C1" s="77"/>
      <c r="D1" s="77"/>
      <c r="E1" s="77"/>
      <c r="F1" s="77"/>
      <c r="G1" s="192"/>
    </row>
    <row r="2" spans="1:13" x14ac:dyDescent="0.25">
      <c r="A2" s="77"/>
      <c r="B2" s="77"/>
      <c r="C2" s="77"/>
      <c r="D2" s="77"/>
      <c r="E2" s="77"/>
      <c r="F2" s="79"/>
      <c r="G2" s="193"/>
    </row>
    <row r="3" spans="1:13" x14ac:dyDescent="0.25">
      <c r="A3" s="77"/>
      <c r="B3" s="77"/>
      <c r="C3" s="77"/>
      <c r="D3" s="77"/>
      <c r="E3" s="77"/>
      <c r="F3" s="79"/>
      <c r="G3" s="193"/>
    </row>
    <row r="4" spans="1:13" ht="21" x14ac:dyDescent="0.35">
      <c r="A4" s="77"/>
      <c r="B4" s="81" t="s">
        <v>82</v>
      </c>
      <c r="C4" s="77"/>
      <c r="D4" s="77"/>
      <c r="E4" s="82"/>
      <c r="F4" s="83"/>
      <c r="G4" s="194"/>
      <c r="K4" s="99"/>
      <c r="L4" s="98"/>
    </row>
    <row r="5" spans="1:13" x14ac:dyDescent="0.25">
      <c r="A5" s="77"/>
      <c r="B5" s="77"/>
      <c r="C5" s="77"/>
      <c r="D5" s="77"/>
      <c r="E5" s="77"/>
      <c r="F5" s="83"/>
      <c r="G5" s="195"/>
      <c r="K5" s="97"/>
      <c r="L5" s="98"/>
    </row>
    <row r="6" spans="1:13" x14ac:dyDescent="0.25">
      <c r="A6" s="77"/>
      <c r="B6" s="84" t="s">
        <v>53</v>
      </c>
      <c r="C6" s="85"/>
      <c r="D6" s="86"/>
      <c r="E6" s="87">
        <v>44835</v>
      </c>
      <c r="F6" s="88"/>
      <c r="G6" s="195"/>
      <c r="K6" s="59"/>
      <c r="L6" s="59"/>
    </row>
    <row r="7" spans="1:13" x14ac:dyDescent="0.25">
      <c r="A7" s="77"/>
      <c r="B7" s="89" t="s">
        <v>55</v>
      </c>
      <c r="C7" s="55"/>
      <c r="E7" s="57">
        <v>60</v>
      </c>
      <c r="F7" s="90" t="s">
        <v>43</v>
      </c>
      <c r="G7" s="195"/>
      <c r="K7" s="61"/>
      <c r="L7" s="61"/>
    </row>
    <row r="8" spans="1:13" x14ac:dyDescent="0.25">
      <c r="A8" s="77"/>
      <c r="B8" s="89" t="s">
        <v>62</v>
      </c>
      <c r="C8" s="55"/>
      <c r="D8" s="63">
        <f>E6-1</f>
        <v>44834</v>
      </c>
      <c r="E8" s="196">
        <v>6288.69</v>
      </c>
      <c r="F8" s="90" t="s">
        <v>58</v>
      </c>
      <c r="G8" s="195"/>
      <c r="K8" s="61"/>
      <c r="L8" s="61"/>
    </row>
    <row r="9" spans="1:13" x14ac:dyDescent="0.25">
      <c r="A9" s="77"/>
      <c r="B9" s="89" t="s">
        <v>63</v>
      </c>
      <c r="C9" s="55"/>
      <c r="D9" s="63">
        <f>EOMONTH(D8,E7)</f>
        <v>46660</v>
      </c>
      <c r="E9" s="196">
        <v>0</v>
      </c>
      <c r="F9" s="90" t="s">
        <v>58</v>
      </c>
      <c r="G9" s="195"/>
      <c r="K9" s="61"/>
      <c r="L9" s="61"/>
    </row>
    <row r="10" spans="1:13" x14ac:dyDescent="0.25">
      <c r="A10" s="77"/>
      <c r="B10" s="89" t="s">
        <v>61</v>
      </c>
      <c r="C10" s="55"/>
      <c r="E10" s="114">
        <v>1</v>
      </c>
      <c r="F10" s="90"/>
      <c r="G10" s="195"/>
      <c r="K10" s="62"/>
      <c r="L10" s="62"/>
    </row>
    <row r="11" spans="1:13" x14ac:dyDescent="0.25">
      <c r="A11" s="77"/>
      <c r="B11" s="197" t="s">
        <v>83</v>
      </c>
      <c r="C11" s="198"/>
      <c r="D11" s="199"/>
      <c r="E11" s="200">
        <v>3.3000000000000002E-2</v>
      </c>
      <c r="F11" s="91"/>
      <c r="G11" s="201"/>
      <c r="K11" s="61"/>
      <c r="L11" s="61"/>
      <c r="M11" s="62"/>
    </row>
    <row r="12" spans="1:13" x14ac:dyDescent="0.25">
      <c r="A12" s="77"/>
      <c r="B12" s="57"/>
      <c r="C12" s="55"/>
      <c r="E12" s="58"/>
      <c r="F12" s="57"/>
      <c r="G12" s="201"/>
      <c r="K12" s="61"/>
      <c r="L12" s="61"/>
      <c r="M12" s="62"/>
    </row>
    <row r="13" spans="1:13" x14ac:dyDescent="0.25">
      <c r="G13" s="98"/>
      <c r="K13" s="61"/>
      <c r="L13" s="61"/>
      <c r="M13" s="62"/>
    </row>
    <row r="14" spans="1:13" ht="15.75" thickBot="1" x14ac:dyDescent="0.3">
      <c r="A14" s="93" t="s">
        <v>65</v>
      </c>
      <c r="B14" s="93" t="s">
        <v>66</v>
      </c>
      <c r="C14" s="93" t="s">
        <v>67</v>
      </c>
      <c r="D14" s="93" t="s">
        <v>68</v>
      </c>
      <c r="E14" s="93" t="s">
        <v>69</v>
      </c>
      <c r="F14" s="93" t="s">
        <v>70</v>
      </c>
      <c r="G14" s="202" t="s">
        <v>71</v>
      </c>
      <c r="K14" s="61"/>
      <c r="L14" s="61"/>
      <c r="M14" s="62"/>
    </row>
    <row r="15" spans="1:13" x14ac:dyDescent="0.25">
      <c r="A15" s="94">
        <f>IF(B15="","",E6)</f>
        <v>44835</v>
      </c>
      <c r="B15" s="55">
        <f>IF(E7&gt;0,1,"")</f>
        <v>1</v>
      </c>
      <c r="C15" s="83">
        <f>IF(B15="","",E8)</f>
        <v>6288.69</v>
      </c>
      <c r="D15" s="95">
        <f>IF(B15="","",IPMT($E$11/12,B15,$E$7,-$E$8,$E$9,0))</f>
        <v>17.2938975</v>
      </c>
      <c r="E15" s="95">
        <f>IF(B15="","",PPMT($E$11/12,B15,$E$7,-$E$8,$E$9,0))</f>
        <v>96.545958441519829</v>
      </c>
      <c r="F15" s="95">
        <f>IF(B15="","",SUM(D15:E15))</f>
        <v>113.83985594151983</v>
      </c>
      <c r="G15" s="83">
        <f>IF(B15="","",SUM(C15)-SUM(E15))</f>
        <v>6192.1440415584793</v>
      </c>
      <c r="K15" s="61"/>
      <c r="L15" s="61"/>
      <c r="M15" s="62"/>
    </row>
    <row r="16" spans="1:13" x14ac:dyDescent="0.25">
      <c r="A16" s="94">
        <f>IF(B16="","",EDATE(A15,1))</f>
        <v>44866</v>
      </c>
      <c r="B16" s="55">
        <f>IF(B15="","",IF(SUM(B15)+1&lt;=$E$7,SUM(B15)+1,""))</f>
        <v>2</v>
      </c>
      <c r="C16" s="83">
        <f>IF(B16="","",G15)</f>
        <v>6192.1440415584793</v>
      </c>
      <c r="D16" s="95">
        <f>IF(B16="","",IPMT($E$11/12,B16,$E$7,-$E$8,$E$9,0))</f>
        <v>17.028396114285822</v>
      </c>
      <c r="E16" s="95">
        <f>IF(B16="","",PPMT($E$11/12,B16,$E$7,-$E$8,$E$9,0))</f>
        <v>96.811459827234017</v>
      </c>
      <c r="F16" s="95">
        <f t="shared" ref="F16" si="0">IF(B16="","",SUM(D16:E16))</f>
        <v>113.83985594151984</v>
      </c>
      <c r="G16" s="83">
        <f t="shared" ref="G16:G74" si="1">IF(B16="","",SUM(C16)-SUM(E16))</f>
        <v>6095.3325817312452</v>
      </c>
      <c r="K16" s="61"/>
      <c r="L16" s="61"/>
      <c r="M16" s="62"/>
    </row>
    <row r="17" spans="1:13" x14ac:dyDescent="0.25">
      <c r="A17" s="94">
        <f t="shared" ref="A17:A74" si="2">IF(B17="","",EDATE(A16,1))</f>
        <v>44896</v>
      </c>
      <c r="B17" s="55">
        <f t="shared" ref="B17:B74" si="3">IF(B16="","",IF(SUM(B16)+1&lt;=$E$7,SUM(B16)+1,""))</f>
        <v>3</v>
      </c>
      <c r="C17" s="83">
        <f t="shared" ref="C17:C74" si="4">IF(B17="","",G16)</f>
        <v>6095.3325817312452</v>
      </c>
      <c r="D17" s="95">
        <f t="shared" ref="D17:D74" si="5">IF(B17="","",IPMT($E$11/12,B17,$E$7,-$E$8,$E$9,0))</f>
        <v>16.762164599760929</v>
      </c>
      <c r="E17" s="95">
        <f t="shared" ref="E17:E74" si="6">IF(B17="","",PPMT($E$11/12,B17,$E$7,-$E$8,$E$9,0))</f>
        <v>97.077691341758907</v>
      </c>
      <c r="F17" s="95">
        <f t="shared" ref="F17:F74" si="7">IF(B17="","",SUM(D17:E17))</f>
        <v>113.83985594151983</v>
      </c>
      <c r="G17" s="83">
        <f t="shared" si="1"/>
        <v>5998.2548903894867</v>
      </c>
      <c r="K17" s="61"/>
      <c r="L17" s="61"/>
      <c r="M17" s="62"/>
    </row>
    <row r="18" spans="1:13" x14ac:dyDescent="0.25">
      <c r="A18" s="94">
        <f t="shared" si="2"/>
        <v>44927</v>
      </c>
      <c r="B18" s="55">
        <f t="shared" si="3"/>
        <v>4</v>
      </c>
      <c r="C18" s="83">
        <f t="shared" si="4"/>
        <v>5998.2548903894867</v>
      </c>
      <c r="D18" s="95">
        <f t="shared" si="5"/>
        <v>16.495200948571092</v>
      </c>
      <c r="E18" s="95">
        <f t="shared" si="6"/>
        <v>97.344654992948747</v>
      </c>
      <c r="F18" s="95">
        <f t="shared" si="7"/>
        <v>113.83985594151984</v>
      </c>
      <c r="G18" s="83">
        <f t="shared" si="1"/>
        <v>5900.9102353965382</v>
      </c>
      <c r="K18" s="61"/>
      <c r="L18" s="61"/>
      <c r="M18" s="62"/>
    </row>
    <row r="19" spans="1:13" x14ac:dyDescent="0.25">
      <c r="A19" s="94">
        <f t="shared" si="2"/>
        <v>44958</v>
      </c>
      <c r="B19" s="55">
        <f t="shared" si="3"/>
        <v>5</v>
      </c>
      <c r="C19" s="83">
        <f t="shared" si="4"/>
        <v>5900.9102353965382</v>
      </c>
      <c r="D19" s="95">
        <f t="shared" si="5"/>
        <v>16.227503147340482</v>
      </c>
      <c r="E19" s="95">
        <f t="shared" si="6"/>
        <v>97.612352794179344</v>
      </c>
      <c r="F19" s="95">
        <f t="shared" si="7"/>
        <v>113.83985594151983</v>
      </c>
      <c r="G19" s="83">
        <f t="shared" si="1"/>
        <v>5803.2978826023591</v>
      </c>
      <c r="K19" s="61"/>
      <c r="L19" s="61"/>
      <c r="M19" s="62"/>
    </row>
    <row r="20" spans="1:13" x14ac:dyDescent="0.25">
      <c r="A20" s="94">
        <f t="shared" si="2"/>
        <v>44986</v>
      </c>
      <c r="B20" s="55">
        <f t="shared" si="3"/>
        <v>6</v>
      </c>
      <c r="C20" s="83">
        <f t="shared" si="4"/>
        <v>5803.2978826023591</v>
      </c>
      <c r="D20" s="95">
        <f t="shared" si="5"/>
        <v>15.959069177156486</v>
      </c>
      <c r="E20" s="95">
        <f t="shared" si="6"/>
        <v>97.880786764363336</v>
      </c>
      <c r="F20" s="95">
        <f t="shared" si="7"/>
        <v>113.83985594151983</v>
      </c>
      <c r="G20" s="83">
        <f t="shared" si="1"/>
        <v>5705.4170958379955</v>
      </c>
      <c r="K20" s="61"/>
      <c r="L20" s="61"/>
      <c r="M20" s="62"/>
    </row>
    <row r="21" spans="1:13" x14ac:dyDescent="0.25">
      <c r="A21" s="94">
        <f t="shared" si="2"/>
        <v>45017</v>
      </c>
      <c r="B21" s="55">
        <f t="shared" si="3"/>
        <v>7</v>
      </c>
      <c r="C21" s="83">
        <f t="shared" si="4"/>
        <v>5705.4170958379955</v>
      </c>
      <c r="D21" s="95">
        <f t="shared" si="5"/>
        <v>15.689897013554486</v>
      </c>
      <c r="E21" s="95">
        <f t="shared" si="6"/>
        <v>98.149958927965358</v>
      </c>
      <c r="F21" s="95">
        <f t="shared" si="7"/>
        <v>113.83985594151984</v>
      </c>
      <c r="G21" s="83">
        <f t="shared" si="1"/>
        <v>5607.2671369100299</v>
      </c>
      <c r="K21" s="61"/>
      <c r="L21" s="61"/>
      <c r="M21" s="62"/>
    </row>
    <row r="22" spans="1:13" x14ac:dyDescent="0.25">
      <c r="A22" s="94">
        <f t="shared" si="2"/>
        <v>45047</v>
      </c>
      <c r="B22" s="55">
        <f t="shared" si="3"/>
        <v>8</v>
      </c>
      <c r="C22" s="83">
        <f t="shared" si="4"/>
        <v>5607.2671369100299</v>
      </c>
      <c r="D22" s="95">
        <f t="shared" si="5"/>
        <v>15.419984626502584</v>
      </c>
      <c r="E22" s="95">
        <f t="shared" si="6"/>
        <v>98.419871315017261</v>
      </c>
      <c r="F22" s="95">
        <f t="shared" si="7"/>
        <v>113.83985594151984</v>
      </c>
      <c r="G22" s="83">
        <f t="shared" si="1"/>
        <v>5508.8472655950127</v>
      </c>
      <c r="K22" s="61"/>
      <c r="L22" s="61"/>
      <c r="M22" s="62"/>
    </row>
    <row r="23" spans="1:13" x14ac:dyDescent="0.25">
      <c r="A23" s="94">
        <f t="shared" si="2"/>
        <v>45078</v>
      </c>
      <c r="B23" s="55">
        <f t="shared" si="3"/>
        <v>9</v>
      </c>
      <c r="C23" s="83">
        <f t="shared" si="4"/>
        <v>5508.8472655950127</v>
      </c>
      <c r="D23" s="95">
        <f t="shared" si="5"/>
        <v>15.149329980386286</v>
      </c>
      <c r="E23" s="95">
        <f t="shared" si="6"/>
        <v>98.690525961133559</v>
      </c>
      <c r="F23" s="95">
        <f t="shared" si="7"/>
        <v>113.83985594151984</v>
      </c>
      <c r="G23" s="83">
        <f t="shared" si="1"/>
        <v>5410.1567396338787</v>
      </c>
      <c r="K23" s="61"/>
      <c r="L23" s="61"/>
      <c r="M23" s="62"/>
    </row>
    <row r="24" spans="1:13" x14ac:dyDescent="0.25">
      <c r="A24" s="94">
        <f t="shared" si="2"/>
        <v>45108</v>
      </c>
      <c r="B24" s="55">
        <f t="shared" si="3"/>
        <v>10</v>
      </c>
      <c r="C24" s="83">
        <f t="shared" si="4"/>
        <v>5410.1567396338787</v>
      </c>
      <c r="D24" s="95">
        <f t="shared" si="5"/>
        <v>14.877931033993171</v>
      </c>
      <c r="E24" s="95">
        <f t="shared" si="6"/>
        <v>98.961924907526665</v>
      </c>
      <c r="F24" s="95">
        <f t="shared" si="7"/>
        <v>113.83985594151983</v>
      </c>
      <c r="G24" s="83">
        <f t="shared" si="1"/>
        <v>5311.194814726352</v>
      </c>
      <c r="K24" s="61"/>
      <c r="L24" s="61"/>
      <c r="M24" s="62"/>
    </row>
    <row r="25" spans="1:13" x14ac:dyDescent="0.25">
      <c r="A25" s="94">
        <f t="shared" si="2"/>
        <v>45139</v>
      </c>
      <c r="B25" s="55">
        <f t="shared" si="3"/>
        <v>11</v>
      </c>
      <c r="C25" s="83">
        <f t="shared" si="4"/>
        <v>5311.194814726352</v>
      </c>
      <c r="D25" s="95">
        <f t="shared" si="5"/>
        <v>14.605785740497469</v>
      </c>
      <c r="E25" s="95">
        <f t="shared" si="6"/>
        <v>99.234070201022362</v>
      </c>
      <c r="F25" s="95">
        <f t="shared" si="7"/>
        <v>113.83985594151983</v>
      </c>
      <c r="G25" s="83">
        <f t="shared" si="1"/>
        <v>5211.9607445253296</v>
      </c>
    </row>
    <row r="26" spans="1:13" x14ac:dyDescent="0.25">
      <c r="A26" s="94">
        <f t="shared" si="2"/>
        <v>45170</v>
      </c>
      <c r="B26" s="55">
        <f t="shared" si="3"/>
        <v>12</v>
      </c>
      <c r="C26" s="83">
        <f t="shared" si="4"/>
        <v>5211.9607445253296</v>
      </c>
      <c r="D26" s="95">
        <f t="shared" si="5"/>
        <v>14.332892047444661</v>
      </c>
      <c r="E26" s="95">
        <f t="shared" si="6"/>
        <v>99.506963894075156</v>
      </c>
      <c r="F26" s="95">
        <f t="shared" si="7"/>
        <v>113.83985594151982</v>
      </c>
      <c r="G26" s="83">
        <f t="shared" si="1"/>
        <v>5112.4537806312546</v>
      </c>
    </row>
    <row r="27" spans="1:13" x14ac:dyDescent="0.25">
      <c r="A27" s="94">
        <f t="shared" si="2"/>
        <v>45200</v>
      </c>
      <c r="B27" s="55">
        <f t="shared" si="3"/>
        <v>13</v>
      </c>
      <c r="C27" s="83">
        <f t="shared" si="4"/>
        <v>5112.4537806312546</v>
      </c>
      <c r="D27" s="95">
        <f t="shared" si="5"/>
        <v>14.059247896735952</v>
      </c>
      <c r="E27" s="95">
        <f t="shared" si="6"/>
        <v>99.780608044783875</v>
      </c>
      <c r="F27" s="95">
        <f t="shared" si="7"/>
        <v>113.83985594151983</v>
      </c>
      <c r="G27" s="83">
        <f t="shared" si="1"/>
        <v>5012.6731725864711</v>
      </c>
    </row>
    <row r="28" spans="1:13" x14ac:dyDescent="0.25">
      <c r="A28" s="94">
        <f t="shared" si="2"/>
        <v>45231</v>
      </c>
      <c r="B28" s="55">
        <f t="shared" si="3"/>
        <v>14</v>
      </c>
      <c r="C28" s="83">
        <f t="shared" si="4"/>
        <v>5012.6731725864711</v>
      </c>
      <c r="D28" s="95">
        <f t="shared" si="5"/>
        <v>13.784851224612799</v>
      </c>
      <c r="E28" s="95">
        <f t="shared" si="6"/>
        <v>100.05500471690704</v>
      </c>
      <c r="F28" s="95">
        <f t="shared" si="7"/>
        <v>113.83985594151983</v>
      </c>
      <c r="G28" s="83">
        <f t="shared" si="1"/>
        <v>4912.6181678695639</v>
      </c>
    </row>
    <row r="29" spans="1:13" x14ac:dyDescent="0.25">
      <c r="A29" s="94">
        <f t="shared" si="2"/>
        <v>45261</v>
      </c>
      <c r="B29" s="55">
        <f t="shared" si="3"/>
        <v>15</v>
      </c>
      <c r="C29" s="83">
        <f t="shared" si="4"/>
        <v>4912.6181678695639</v>
      </c>
      <c r="D29" s="95">
        <f t="shared" si="5"/>
        <v>13.509699961641301</v>
      </c>
      <c r="E29" s="95">
        <f t="shared" si="6"/>
        <v>100.33015597987853</v>
      </c>
      <c r="F29" s="95">
        <f t="shared" si="7"/>
        <v>113.83985594151983</v>
      </c>
      <c r="G29" s="83">
        <f t="shared" si="1"/>
        <v>4812.2880118896855</v>
      </c>
    </row>
    <row r="30" spans="1:13" x14ac:dyDescent="0.25">
      <c r="A30" s="94">
        <f t="shared" si="2"/>
        <v>45292</v>
      </c>
      <c r="B30" s="55">
        <f t="shared" si="3"/>
        <v>16</v>
      </c>
      <c r="C30" s="83">
        <f t="shared" si="4"/>
        <v>4812.2880118896855</v>
      </c>
      <c r="D30" s="95">
        <f t="shared" si="5"/>
        <v>13.233792032696636</v>
      </c>
      <c r="E30" s="95">
        <f t="shared" si="6"/>
        <v>100.60606390882319</v>
      </c>
      <c r="F30" s="95">
        <f t="shared" si="7"/>
        <v>113.83985594151983</v>
      </c>
      <c r="G30" s="83">
        <f t="shared" si="1"/>
        <v>4711.6819479808628</v>
      </c>
    </row>
    <row r="31" spans="1:13" x14ac:dyDescent="0.25">
      <c r="A31" s="94">
        <f t="shared" si="2"/>
        <v>45323</v>
      </c>
      <c r="B31" s="55">
        <f t="shared" si="3"/>
        <v>17</v>
      </c>
      <c r="C31" s="83">
        <f t="shared" si="4"/>
        <v>4711.6819479808628</v>
      </c>
      <c r="D31" s="95">
        <f t="shared" si="5"/>
        <v>12.957125356947374</v>
      </c>
      <c r="E31" s="95">
        <f t="shared" si="6"/>
        <v>100.88273058457246</v>
      </c>
      <c r="F31" s="95">
        <f t="shared" si="7"/>
        <v>113.83985594151983</v>
      </c>
      <c r="G31" s="83">
        <f t="shared" si="1"/>
        <v>4610.7992173962903</v>
      </c>
    </row>
    <row r="32" spans="1:13" x14ac:dyDescent="0.25">
      <c r="A32" s="94">
        <f t="shared" si="2"/>
        <v>45352</v>
      </c>
      <c r="B32" s="55">
        <f t="shared" si="3"/>
        <v>18</v>
      </c>
      <c r="C32" s="83">
        <f t="shared" si="4"/>
        <v>4610.7992173962903</v>
      </c>
      <c r="D32" s="95">
        <f t="shared" si="5"/>
        <v>12.679697847839799</v>
      </c>
      <c r="E32" s="95">
        <f t="shared" si="6"/>
        <v>101.16015809368002</v>
      </c>
      <c r="F32" s="95">
        <f t="shared" si="7"/>
        <v>113.83985594151983</v>
      </c>
      <c r="G32" s="83">
        <f t="shared" si="1"/>
        <v>4509.6390593026099</v>
      </c>
    </row>
    <row r="33" spans="1:7" x14ac:dyDescent="0.25">
      <c r="A33" s="94">
        <f t="shared" si="2"/>
        <v>45383</v>
      </c>
      <c r="B33" s="55">
        <f t="shared" si="3"/>
        <v>19</v>
      </c>
      <c r="C33" s="83">
        <f t="shared" si="4"/>
        <v>4509.6390593026099</v>
      </c>
      <c r="D33" s="95">
        <f t="shared" si="5"/>
        <v>12.401507413082179</v>
      </c>
      <c r="E33" s="95">
        <f t="shared" si="6"/>
        <v>101.43834852843766</v>
      </c>
      <c r="F33" s="95">
        <f t="shared" si="7"/>
        <v>113.83985594151983</v>
      </c>
      <c r="G33" s="83">
        <f t="shared" si="1"/>
        <v>4408.200710774172</v>
      </c>
    </row>
    <row r="34" spans="1:7" x14ac:dyDescent="0.25">
      <c r="A34" s="94">
        <f t="shared" si="2"/>
        <v>45413</v>
      </c>
      <c r="B34" s="55">
        <f t="shared" si="3"/>
        <v>20</v>
      </c>
      <c r="C34" s="83">
        <f t="shared" si="4"/>
        <v>4408.200710774172</v>
      </c>
      <c r="D34" s="95">
        <f t="shared" si="5"/>
        <v>12.122551954628975</v>
      </c>
      <c r="E34" s="95">
        <f t="shared" si="6"/>
        <v>101.71730398689085</v>
      </c>
      <c r="F34" s="95">
        <f t="shared" si="7"/>
        <v>113.83985594151983</v>
      </c>
      <c r="G34" s="83">
        <f t="shared" si="1"/>
        <v>4306.4834067872807</v>
      </c>
    </row>
    <row r="35" spans="1:7" x14ac:dyDescent="0.25">
      <c r="A35" s="94">
        <f t="shared" si="2"/>
        <v>45444</v>
      </c>
      <c r="B35" s="55">
        <f t="shared" si="3"/>
        <v>21</v>
      </c>
      <c r="C35" s="83">
        <f t="shared" si="4"/>
        <v>4306.4834067872807</v>
      </c>
      <c r="D35" s="95">
        <f t="shared" si="5"/>
        <v>11.842829368665026</v>
      </c>
      <c r="E35" s="95">
        <f t="shared" si="6"/>
        <v>101.99702657285481</v>
      </c>
      <c r="F35" s="95">
        <f t="shared" si="7"/>
        <v>113.83985594151983</v>
      </c>
      <c r="G35" s="83">
        <f t="shared" si="1"/>
        <v>4204.4863802144255</v>
      </c>
    </row>
    <row r="36" spans="1:7" x14ac:dyDescent="0.25">
      <c r="A36" s="94">
        <f t="shared" si="2"/>
        <v>45474</v>
      </c>
      <c r="B36" s="55">
        <f t="shared" si="3"/>
        <v>22</v>
      </c>
      <c r="C36" s="83">
        <f t="shared" si="4"/>
        <v>4204.4863802144255</v>
      </c>
      <c r="D36" s="95">
        <f t="shared" si="5"/>
        <v>11.562337545589676</v>
      </c>
      <c r="E36" s="95">
        <f t="shared" si="6"/>
        <v>102.27751839593016</v>
      </c>
      <c r="F36" s="95">
        <f t="shared" si="7"/>
        <v>113.83985594151983</v>
      </c>
      <c r="G36" s="83">
        <f t="shared" si="1"/>
        <v>4102.2088618184953</v>
      </c>
    </row>
    <row r="37" spans="1:7" x14ac:dyDescent="0.25">
      <c r="A37" s="94">
        <f t="shared" si="2"/>
        <v>45505</v>
      </c>
      <c r="B37" s="55">
        <f t="shared" si="3"/>
        <v>23</v>
      </c>
      <c r="C37" s="83">
        <f t="shared" si="4"/>
        <v>4102.2088618184953</v>
      </c>
      <c r="D37" s="95">
        <f t="shared" si="5"/>
        <v>11.281074370000866</v>
      </c>
      <c r="E37" s="95">
        <f t="shared" si="6"/>
        <v>102.55878157151895</v>
      </c>
      <c r="F37" s="95">
        <f t="shared" si="7"/>
        <v>113.83985594151982</v>
      </c>
      <c r="G37" s="83">
        <f t="shared" si="1"/>
        <v>3999.6500802469764</v>
      </c>
    </row>
    <row r="38" spans="1:7" x14ac:dyDescent="0.25">
      <c r="A38" s="94">
        <f t="shared" si="2"/>
        <v>45536</v>
      </c>
      <c r="B38" s="55">
        <f t="shared" si="3"/>
        <v>24</v>
      </c>
      <c r="C38" s="83">
        <f t="shared" si="4"/>
        <v>3999.6500802469764</v>
      </c>
      <c r="D38" s="95">
        <f t="shared" si="5"/>
        <v>10.999037720679189</v>
      </c>
      <c r="E38" s="95">
        <f t="shared" si="6"/>
        <v>102.84081822084065</v>
      </c>
      <c r="F38" s="95">
        <f t="shared" si="7"/>
        <v>113.83985594151983</v>
      </c>
      <c r="G38" s="83">
        <f t="shared" si="1"/>
        <v>3896.8092620261359</v>
      </c>
    </row>
    <row r="39" spans="1:7" x14ac:dyDescent="0.25">
      <c r="A39" s="94">
        <f t="shared" si="2"/>
        <v>45566</v>
      </c>
      <c r="B39" s="55">
        <f t="shared" si="3"/>
        <v>25</v>
      </c>
      <c r="C39" s="83">
        <f t="shared" si="4"/>
        <v>3896.8092620261359</v>
      </c>
      <c r="D39" s="95">
        <f t="shared" si="5"/>
        <v>10.716225470571878</v>
      </c>
      <c r="E39" s="95">
        <f t="shared" si="6"/>
        <v>103.12363047094796</v>
      </c>
      <c r="F39" s="95">
        <f t="shared" si="7"/>
        <v>113.83985594151983</v>
      </c>
      <c r="G39" s="83">
        <f t="shared" si="1"/>
        <v>3793.6856315551881</v>
      </c>
    </row>
    <row r="40" spans="1:7" x14ac:dyDescent="0.25">
      <c r="A40" s="94">
        <f t="shared" si="2"/>
        <v>45597</v>
      </c>
      <c r="B40" s="55">
        <f t="shared" si="3"/>
        <v>26</v>
      </c>
      <c r="C40" s="83">
        <f t="shared" si="4"/>
        <v>3793.6856315551881</v>
      </c>
      <c r="D40" s="95">
        <f t="shared" si="5"/>
        <v>10.432635486776771</v>
      </c>
      <c r="E40" s="95">
        <f t="shared" si="6"/>
        <v>103.40722045474307</v>
      </c>
      <c r="F40" s="95">
        <f t="shared" si="7"/>
        <v>113.83985594151984</v>
      </c>
      <c r="G40" s="83">
        <f t="shared" si="1"/>
        <v>3690.2784111004453</v>
      </c>
    </row>
    <row r="41" spans="1:7" x14ac:dyDescent="0.25">
      <c r="A41" s="94">
        <f t="shared" si="2"/>
        <v>45627</v>
      </c>
      <c r="B41" s="55">
        <f t="shared" si="3"/>
        <v>27</v>
      </c>
      <c r="C41" s="83">
        <f t="shared" si="4"/>
        <v>3690.2784111004453</v>
      </c>
      <c r="D41" s="95">
        <f t="shared" si="5"/>
        <v>10.148265630526225</v>
      </c>
      <c r="E41" s="95">
        <f t="shared" si="6"/>
        <v>103.69159031099359</v>
      </c>
      <c r="F41" s="95">
        <f t="shared" si="7"/>
        <v>113.83985594151982</v>
      </c>
      <c r="G41" s="83">
        <f t="shared" si="1"/>
        <v>3586.5868207894518</v>
      </c>
    </row>
    <row r="42" spans="1:7" x14ac:dyDescent="0.25">
      <c r="A42" s="94">
        <f t="shared" si="2"/>
        <v>45658</v>
      </c>
      <c r="B42" s="55">
        <f t="shared" si="3"/>
        <v>28</v>
      </c>
      <c r="C42" s="83">
        <f t="shared" si="4"/>
        <v>3586.5868207894518</v>
      </c>
      <c r="D42" s="95">
        <f t="shared" si="5"/>
        <v>9.8631137571709928</v>
      </c>
      <c r="E42" s="95">
        <f t="shared" si="6"/>
        <v>103.97674218434884</v>
      </c>
      <c r="F42" s="95">
        <f t="shared" si="7"/>
        <v>113.83985594151983</v>
      </c>
      <c r="G42" s="83">
        <f t="shared" si="1"/>
        <v>3482.6100786051029</v>
      </c>
    </row>
    <row r="43" spans="1:7" x14ac:dyDescent="0.25">
      <c r="A43" s="94">
        <f t="shared" si="2"/>
        <v>45689</v>
      </c>
      <c r="B43" s="55">
        <f t="shared" si="3"/>
        <v>29</v>
      </c>
      <c r="C43" s="83">
        <f t="shared" si="4"/>
        <v>3482.6100786051029</v>
      </c>
      <c r="D43" s="95">
        <f t="shared" si="5"/>
        <v>9.5771777161640355</v>
      </c>
      <c r="E43" s="95">
        <f t="shared" si="6"/>
        <v>104.2626782253558</v>
      </c>
      <c r="F43" s="95">
        <f t="shared" si="7"/>
        <v>113.83985594151983</v>
      </c>
      <c r="G43" s="83">
        <f t="shared" si="1"/>
        <v>3378.3474003797469</v>
      </c>
    </row>
    <row r="44" spans="1:7" x14ac:dyDescent="0.25">
      <c r="A44" s="94">
        <f t="shared" si="2"/>
        <v>45717</v>
      </c>
      <c r="B44" s="55">
        <f t="shared" si="3"/>
        <v>30</v>
      </c>
      <c r="C44" s="83">
        <f t="shared" si="4"/>
        <v>3378.3474003797469</v>
      </c>
      <c r="D44" s="95">
        <f t="shared" si="5"/>
        <v>9.290455351044308</v>
      </c>
      <c r="E44" s="95">
        <f t="shared" si="6"/>
        <v>104.54940059047553</v>
      </c>
      <c r="F44" s="95">
        <f t="shared" si="7"/>
        <v>113.83985594151983</v>
      </c>
      <c r="G44" s="83">
        <f t="shared" si="1"/>
        <v>3273.7979997892712</v>
      </c>
    </row>
    <row r="45" spans="1:7" x14ac:dyDescent="0.25">
      <c r="A45" s="94">
        <f t="shared" si="2"/>
        <v>45748</v>
      </c>
      <c r="B45" s="55">
        <f t="shared" si="3"/>
        <v>31</v>
      </c>
      <c r="C45" s="83">
        <f t="shared" si="4"/>
        <v>3273.7979997892712</v>
      </c>
      <c r="D45" s="95">
        <f t="shared" si="5"/>
        <v>9.0029444994205008</v>
      </c>
      <c r="E45" s="95">
        <f t="shared" si="6"/>
        <v>104.83691144209934</v>
      </c>
      <c r="F45" s="95">
        <f t="shared" si="7"/>
        <v>113.83985594151983</v>
      </c>
      <c r="G45" s="83">
        <f t="shared" si="1"/>
        <v>3168.9610883471719</v>
      </c>
    </row>
    <row r="46" spans="1:7" x14ac:dyDescent="0.25">
      <c r="A46" s="94">
        <f t="shared" si="2"/>
        <v>45778</v>
      </c>
      <c r="B46" s="55">
        <f t="shared" si="3"/>
        <v>32</v>
      </c>
      <c r="C46" s="83">
        <f t="shared" si="4"/>
        <v>3168.9610883471719</v>
      </c>
      <c r="D46" s="95">
        <f t="shared" si="5"/>
        <v>8.714642992954726</v>
      </c>
      <c r="E46" s="95">
        <f t="shared" si="6"/>
        <v>105.12521294856512</v>
      </c>
      <c r="F46" s="95">
        <f t="shared" si="7"/>
        <v>113.83985594151984</v>
      </c>
      <c r="G46" s="83">
        <f t="shared" si="1"/>
        <v>3063.8358753986067</v>
      </c>
    </row>
    <row r="47" spans="1:7" x14ac:dyDescent="0.25">
      <c r="A47" s="94">
        <f t="shared" si="2"/>
        <v>45809</v>
      </c>
      <c r="B47" s="55">
        <f t="shared" si="3"/>
        <v>33</v>
      </c>
      <c r="C47" s="83">
        <f t="shared" si="4"/>
        <v>3063.8358753986067</v>
      </c>
      <c r="D47" s="95">
        <f t="shared" si="5"/>
        <v>8.4255486573461713</v>
      </c>
      <c r="E47" s="95">
        <f t="shared" si="6"/>
        <v>105.41430728417366</v>
      </c>
      <c r="F47" s="95">
        <f t="shared" si="7"/>
        <v>113.83985594151983</v>
      </c>
      <c r="G47" s="83">
        <f t="shared" si="1"/>
        <v>2958.4215681144333</v>
      </c>
    </row>
    <row r="48" spans="1:7" x14ac:dyDescent="0.25">
      <c r="A48" s="94">
        <f t="shared" si="2"/>
        <v>45839</v>
      </c>
      <c r="B48" s="55">
        <f t="shared" si="3"/>
        <v>34</v>
      </c>
      <c r="C48" s="83">
        <f t="shared" si="4"/>
        <v>2958.4215681144333</v>
      </c>
      <c r="D48" s="95">
        <f t="shared" si="5"/>
        <v>8.1356593123146936</v>
      </c>
      <c r="E48" s="95">
        <f t="shared" si="6"/>
        <v>105.70419662920514</v>
      </c>
      <c r="F48" s="95">
        <f t="shared" si="7"/>
        <v>113.83985594151983</v>
      </c>
      <c r="G48" s="83">
        <f t="shared" si="1"/>
        <v>2852.7173714852283</v>
      </c>
    </row>
    <row r="49" spans="1:7" x14ac:dyDescent="0.25">
      <c r="A49" s="94">
        <f t="shared" si="2"/>
        <v>45870</v>
      </c>
      <c r="B49" s="55">
        <f t="shared" si="3"/>
        <v>35</v>
      </c>
      <c r="C49" s="83">
        <f t="shared" si="4"/>
        <v>2852.7173714852283</v>
      </c>
      <c r="D49" s="95">
        <f t="shared" si="5"/>
        <v>7.8449727715843789</v>
      </c>
      <c r="E49" s="95">
        <f t="shared" si="6"/>
        <v>105.99488316993546</v>
      </c>
      <c r="F49" s="95">
        <f t="shared" si="7"/>
        <v>113.83985594151984</v>
      </c>
      <c r="G49" s="83">
        <f t="shared" si="1"/>
        <v>2746.722488315293</v>
      </c>
    </row>
    <row r="50" spans="1:7" x14ac:dyDescent="0.25">
      <c r="A50" s="94">
        <f t="shared" si="2"/>
        <v>45901</v>
      </c>
      <c r="B50" s="55">
        <f t="shared" si="3"/>
        <v>36</v>
      </c>
      <c r="C50" s="83">
        <f t="shared" si="4"/>
        <v>2746.722488315293</v>
      </c>
      <c r="D50" s="95">
        <f t="shared" si="5"/>
        <v>7.5534868428670565</v>
      </c>
      <c r="E50" s="95">
        <f t="shared" si="6"/>
        <v>106.28636909865277</v>
      </c>
      <c r="F50" s="95">
        <f t="shared" si="7"/>
        <v>113.83985594151983</v>
      </c>
      <c r="G50" s="83">
        <f t="shared" si="1"/>
        <v>2640.4361192166402</v>
      </c>
    </row>
    <row r="51" spans="1:7" x14ac:dyDescent="0.25">
      <c r="A51" s="94">
        <f t="shared" si="2"/>
        <v>45931</v>
      </c>
      <c r="B51" s="55">
        <f t="shared" si="3"/>
        <v>37</v>
      </c>
      <c r="C51" s="83">
        <f t="shared" si="4"/>
        <v>2640.4361192166402</v>
      </c>
      <c r="D51" s="95">
        <f t="shared" si="5"/>
        <v>7.2611993278457625</v>
      </c>
      <c r="E51" s="95">
        <f t="shared" si="6"/>
        <v>106.57865661367407</v>
      </c>
      <c r="F51" s="95">
        <f t="shared" si="7"/>
        <v>113.83985594151983</v>
      </c>
      <c r="G51" s="83">
        <f t="shared" si="1"/>
        <v>2533.8574626029663</v>
      </c>
    </row>
    <row r="52" spans="1:7" x14ac:dyDescent="0.25">
      <c r="A52" s="94">
        <f t="shared" si="2"/>
        <v>45962</v>
      </c>
      <c r="B52" s="55">
        <f t="shared" si="3"/>
        <v>38</v>
      </c>
      <c r="C52" s="83">
        <f t="shared" si="4"/>
        <v>2533.8574626029663</v>
      </c>
      <c r="D52" s="95">
        <f t="shared" si="5"/>
        <v>6.9681080221581588</v>
      </c>
      <c r="E52" s="95">
        <f t="shared" si="6"/>
        <v>106.87174791936168</v>
      </c>
      <c r="F52" s="95">
        <f t="shared" si="7"/>
        <v>113.83985594151984</v>
      </c>
      <c r="G52" s="83">
        <f t="shared" si="1"/>
        <v>2426.9857146836048</v>
      </c>
    </row>
    <row r="53" spans="1:7" x14ac:dyDescent="0.25">
      <c r="A53" s="94">
        <f t="shared" si="2"/>
        <v>45992</v>
      </c>
      <c r="B53" s="55">
        <f t="shared" si="3"/>
        <v>39</v>
      </c>
      <c r="C53" s="83">
        <f t="shared" si="4"/>
        <v>2426.9857146836048</v>
      </c>
      <c r="D53" s="95">
        <f t="shared" si="5"/>
        <v>6.6742107153799139</v>
      </c>
      <c r="E53" s="95">
        <f t="shared" si="6"/>
        <v>107.16564522613992</v>
      </c>
      <c r="F53" s="95">
        <f t="shared" si="7"/>
        <v>113.83985594151983</v>
      </c>
      <c r="G53" s="83">
        <f t="shared" si="1"/>
        <v>2319.8200694574648</v>
      </c>
    </row>
    <row r="54" spans="1:7" x14ac:dyDescent="0.25">
      <c r="A54" s="94">
        <f t="shared" si="2"/>
        <v>46023</v>
      </c>
      <c r="B54" s="55">
        <f t="shared" si="3"/>
        <v>40</v>
      </c>
      <c r="C54" s="83">
        <f t="shared" si="4"/>
        <v>2319.8200694574648</v>
      </c>
      <c r="D54" s="95">
        <f t="shared" si="5"/>
        <v>6.3795051910080289</v>
      </c>
      <c r="E54" s="95">
        <f t="shared" si="6"/>
        <v>107.46035075051181</v>
      </c>
      <c r="F54" s="95">
        <f t="shared" si="7"/>
        <v>113.83985594151983</v>
      </c>
      <c r="G54" s="83">
        <f t="shared" si="1"/>
        <v>2212.3597187069531</v>
      </c>
    </row>
    <row r="55" spans="1:7" x14ac:dyDescent="0.25">
      <c r="A55" s="94">
        <f t="shared" si="2"/>
        <v>46054</v>
      </c>
      <c r="B55" s="55">
        <f t="shared" si="3"/>
        <v>41</v>
      </c>
      <c r="C55" s="83">
        <f t="shared" si="4"/>
        <v>2212.3597187069531</v>
      </c>
      <c r="D55" s="95">
        <f t="shared" si="5"/>
        <v>6.083989226444122</v>
      </c>
      <c r="E55" s="95">
        <f t="shared" si="6"/>
        <v>107.75586671507571</v>
      </c>
      <c r="F55" s="95">
        <f t="shared" si="7"/>
        <v>113.83985594151983</v>
      </c>
      <c r="G55" s="83">
        <f t="shared" si="1"/>
        <v>2104.6038519918775</v>
      </c>
    </row>
    <row r="56" spans="1:7" x14ac:dyDescent="0.25">
      <c r="A56" s="94">
        <f t="shared" si="2"/>
        <v>46082</v>
      </c>
      <c r="B56" s="55">
        <f t="shared" si="3"/>
        <v>42</v>
      </c>
      <c r="C56" s="83">
        <f t="shared" si="4"/>
        <v>2104.6038519918775</v>
      </c>
      <c r="D56" s="95">
        <f t="shared" si="5"/>
        <v>5.7876605929776641</v>
      </c>
      <c r="E56" s="95">
        <f t="shared" si="6"/>
        <v>108.05219534854216</v>
      </c>
      <c r="F56" s="95">
        <f t="shared" si="7"/>
        <v>113.83985594151982</v>
      </c>
      <c r="G56" s="83">
        <f t="shared" si="1"/>
        <v>1996.5516566433353</v>
      </c>
    </row>
    <row r="57" spans="1:7" x14ac:dyDescent="0.25">
      <c r="A57" s="94">
        <f t="shared" si="2"/>
        <v>46113</v>
      </c>
      <c r="B57" s="55">
        <f t="shared" si="3"/>
        <v>43</v>
      </c>
      <c r="C57" s="83">
        <f t="shared" si="4"/>
        <v>1996.5516566433353</v>
      </c>
      <c r="D57" s="95">
        <f t="shared" si="5"/>
        <v>5.490517055769172</v>
      </c>
      <c r="E57" s="95">
        <f t="shared" si="6"/>
        <v>108.34933888575065</v>
      </c>
      <c r="F57" s="95">
        <f t="shared" si="7"/>
        <v>113.83985594151983</v>
      </c>
      <c r="G57" s="83">
        <f t="shared" si="1"/>
        <v>1888.2023177575845</v>
      </c>
    </row>
    <row r="58" spans="1:7" x14ac:dyDescent="0.25">
      <c r="A58" s="94">
        <f t="shared" si="2"/>
        <v>46143</v>
      </c>
      <c r="B58" s="55">
        <f t="shared" si="3"/>
        <v>44</v>
      </c>
      <c r="C58" s="83">
        <f t="shared" si="4"/>
        <v>1888.2023177575845</v>
      </c>
      <c r="D58" s="95">
        <f t="shared" si="5"/>
        <v>5.1925563738333578</v>
      </c>
      <c r="E58" s="95">
        <f t="shared" si="6"/>
        <v>108.64729956768647</v>
      </c>
      <c r="F58" s="95">
        <f t="shared" si="7"/>
        <v>113.83985594151983</v>
      </c>
      <c r="G58" s="83">
        <f t="shared" si="1"/>
        <v>1779.555018189898</v>
      </c>
    </row>
    <row r="59" spans="1:7" x14ac:dyDescent="0.25">
      <c r="A59" s="94">
        <f t="shared" si="2"/>
        <v>46174</v>
      </c>
      <c r="B59" s="55">
        <f t="shared" si="3"/>
        <v>45</v>
      </c>
      <c r="C59" s="83">
        <f t="shared" si="4"/>
        <v>1779.555018189898</v>
      </c>
      <c r="D59" s="95">
        <f t="shared" si="5"/>
        <v>4.8937763000222194</v>
      </c>
      <c r="E59" s="95">
        <f t="shared" si="6"/>
        <v>108.94607964149762</v>
      </c>
      <c r="F59" s="95">
        <f t="shared" si="7"/>
        <v>113.83985594151984</v>
      </c>
      <c r="G59" s="83">
        <f t="shared" si="1"/>
        <v>1670.6089385484004</v>
      </c>
    </row>
    <row r="60" spans="1:7" x14ac:dyDescent="0.25">
      <c r="A60" s="94">
        <f t="shared" si="2"/>
        <v>46204</v>
      </c>
      <c r="B60" s="55">
        <f t="shared" si="3"/>
        <v>46</v>
      </c>
      <c r="C60" s="83">
        <f t="shared" si="4"/>
        <v>1670.6089385484004</v>
      </c>
      <c r="D60" s="95">
        <f t="shared" si="5"/>
        <v>4.5941745810081018</v>
      </c>
      <c r="E60" s="95">
        <f t="shared" si="6"/>
        <v>109.24568136051172</v>
      </c>
      <c r="F60" s="95">
        <f t="shared" si="7"/>
        <v>113.83985594151983</v>
      </c>
      <c r="G60" s="83">
        <f t="shared" si="1"/>
        <v>1561.3632571878886</v>
      </c>
    </row>
    <row r="61" spans="1:7" x14ac:dyDescent="0.25">
      <c r="A61" s="94">
        <f t="shared" si="2"/>
        <v>46235</v>
      </c>
      <c r="B61" s="55">
        <f t="shared" si="3"/>
        <v>47</v>
      </c>
      <c r="C61" s="83">
        <f t="shared" si="4"/>
        <v>1561.3632571878886</v>
      </c>
      <c r="D61" s="95">
        <f t="shared" si="5"/>
        <v>4.2937489572666943</v>
      </c>
      <c r="E61" s="95">
        <f t="shared" si="6"/>
        <v>109.54610698425316</v>
      </c>
      <c r="F61" s="95">
        <f t="shared" si="7"/>
        <v>113.83985594151986</v>
      </c>
      <c r="G61" s="83">
        <f t="shared" si="1"/>
        <v>1451.8171502036355</v>
      </c>
    </row>
    <row r="62" spans="1:7" x14ac:dyDescent="0.25">
      <c r="A62" s="94">
        <f t="shared" si="2"/>
        <v>46266</v>
      </c>
      <c r="B62" s="55">
        <f t="shared" si="3"/>
        <v>48</v>
      </c>
      <c r="C62" s="83">
        <f t="shared" si="4"/>
        <v>1451.8171502036355</v>
      </c>
      <c r="D62" s="95">
        <f t="shared" si="5"/>
        <v>3.9924971630599972</v>
      </c>
      <c r="E62" s="95">
        <f t="shared" si="6"/>
        <v>109.84735877845984</v>
      </c>
      <c r="F62" s="95">
        <f t="shared" si="7"/>
        <v>113.83985594151983</v>
      </c>
      <c r="G62" s="83">
        <f t="shared" si="1"/>
        <v>1341.9697914251756</v>
      </c>
    </row>
    <row r="63" spans="1:7" x14ac:dyDescent="0.25">
      <c r="A63" s="94">
        <f t="shared" si="2"/>
        <v>46296</v>
      </c>
      <c r="B63" s="55">
        <f t="shared" si="3"/>
        <v>49</v>
      </c>
      <c r="C63" s="83">
        <f t="shared" si="4"/>
        <v>1341.9697914251756</v>
      </c>
      <c r="D63" s="95">
        <f t="shared" si="5"/>
        <v>3.6904169264192332</v>
      </c>
      <c r="E63" s="95">
        <f t="shared" si="6"/>
        <v>110.14943901510061</v>
      </c>
      <c r="F63" s="95">
        <f t="shared" si="7"/>
        <v>113.83985594151984</v>
      </c>
      <c r="G63" s="83">
        <f t="shared" si="1"/>
        <v>1231.820352410075</v>
      </c>
    </row>
    <row r="64" spans="1:7" x14ac:dyDescent="0.25">
      <c r="A64" s="94">
        <f t="shared" si="2"/>
        <v>46327</v>
      </c>
      <c r="B64" s="55">
        <f t="shared" si="3"/>
        <v>50</v>
      </c>
      <c r="C64" s="83">
        <f t="shared" si="4"/>
        <v>1231.820352410075</v>
      </c>
      <c r="D64" s="95">
        <f t="shared" si="5"/>
        <v>3.3875059691277065</v>
      </c>
      <c r="E64" s="95">
        <f t="shared" si="6"/>
        <v>110.45234997239213</v>
      </c>
      <c r="F64" s="95">
        <f t="shared" si="7"/>
        <v>113.83985594151983</v>
      </c>
      <c r="G64" s="83">
        <f t="shared" si="1"/>
        <v>1121.3680024376829</v>
      </c>
    </row>
    <row r="65" spans="1:7" x14ac:dyDescent="0.25">
      <c r="A65" s="94">
        <f t="shared" si="2"/>
        <v>46357</v>
      </c>
      <c r="B65" s="55">
        <f t="shared" si="3"/>
        <v>51</v>
      </c>
      <c r="C65" s="83">
        <f t="shared" si="4"/>
        <v>1121.3680024376829</v>
      </c>
      <c r="D65" s="95">
        <f t="shared" si="5"/>
        <v>3.0837620067036275</v>
      </c>
      <c r="E65" s="95">
        <f t="shared" si="6"/>
        <v>110.75609393481621</v>
      </c>
      <c r="F65" s="95">
        <f t="shared" si="7"/>
        <v>113.83985594151983</v>
      </c>
      <c r="G65" s="83">
        <f t="shared" si="1"/>
        <v>1010.6119085028666</v>
      </c>
    </row>
    <row r="66" spans="1:7" x14ac:dyDescent="0.25">
      <c r="A66" s="94">
        <f t="shared" si="2"/>
        <v>46388</v>
      </c>
      <c r="B66" s="55">
        <f t="shared" si="3"/>
        <v>52</v>
      </c>
      <c r="C66" s="83">
        <f t="shared" si="4"/>
        <v>1010.6119085028666</v>
      </c>
      <c r="D66" s="95">
        <f t="shared" si="5"/>
        <v>2.7791827483828837</v>
      </c>
      <c r="E66" s="95">
        <f t="shared" si="6"/>
        <v>111.06067319313694</v>
      </c>
      <c r="F66" s="95">
        <f t="shared" si="7"/>
        <v>113.83985594151982</v>
      </c>
      <c r="G66" s="83">
        <f t="shared" si="1"/>
        <v>899.55123530972969</v>
      </c>
    </row>
    <row r="67" spans="1:7" x14ac:dyDescent="0.25">
      <c r="A67" s="94">
        <f t="shared" si="2"/>
        <v>46419</v>
      </c>
      <c r="B67" s="55">
        <f t="shared" si="3"/>
        <v>53</v>
      </c>
      <c r="C67" s="83">
        <f t="shared" si="4"/>
        <v>899.55123530972969</v>
      </c>
      <c r="D67" s="95">
        <f t="shared" si="5"/>
        <v>2.4737658971017567</v>
      </c>
      <c r="E67" s="95">
        <f t="shared" si="6"/>
        <v>111.36609004441807</v>
      </c>
      <c r="F67" s="95">
        <f t="shared" si="7"/>
        <v>113.83985594151983</v>
      </c>
      <c r="G67" s="83">
        <f t="shared" si="1"/>
        <v>788.18514526531158</v>
      </c>
    </row>
    <row r="68" spans="1:7" x14ac:dyDescent="0.25">
      <c r="A68" s="94">
        <f t="shared" si="2"/>
        <v>46447</v>
      </c>
      <c r="B68" s="55">
        <f t="shared" si="3"/>
        <v>54</v>
      </c>
      <c r="C68" s="83">
        <f t="shared" si="4"/>
        <v>788.18514526531158</v>
      </c>
      <c r="D68" s="95">
        <f t="shared" si="5"/>
        <v>2.1675091494796073</v>
      </c>
      <c r="E68" s="95">
        <f t="shared" si="6"/>
        <v>111.67234679204024</v>
      </c>
      <c r="F68" s="95">
        <f t="shared" si="7"/>
        <v>113.83985594151986</v>
      </c>
      <c r="G68" s="83">
        <f t="shared" si="1"/>
        <v>676.51279847327135</v>
      </c>
    </row>
    <row r="69" spans="1:7" x14ac:dyDescent="0.25">
      <c r="A69" s="94">
        <f t="shared" si="2"/>
        <v>46478</v>
      </c>
      <c r="B69" s="55">
        <f t="shared" si="3"/>
        <v>55</v>
      </c>
      <c r="C69" s="83">
        <f t="shared" si="4"/>
        <v>676.51279847327135</v>
      </c>
      <c r="D69" s="95">
        <f t="shared" si="5"/>
        <v>1.860410195801496</v>
      </c>
      <c r="E69" s="95">
        <f t="shared" si="6"/>
        <v>111.97944574571835</v>
      </c>
      <c r="F69" s="95">
        <f t="shared" si="7"/>
        <v>113.83985594151984</v>
      </c>
      <c r="G69" s="83">
        <f t="shared" si="1"/>
        <v>564.53335272755294</v>
      </c>
    </row>
    <row r="70" spans="1:7" x14ac:dyDescent="0.25">
      <c r="A70" s="94">
        <f t="shared" si="2"/>
        <v>46508</v>
      </c>
      <c r="B70" s="55">
        <f t="shared" si="3"/>
        <v>56</v>
      </c>
      <c r="C70" s="83">
        <f t="shared" si="4"/>
        <v>564.53335272755294</v>
      </c>
      <c r="D70" s="95">
        <f t="shared" si="5"/>
        <v>1.5524667200007707</v>
      </c>
      <c r="E70" s="95">
        <f t="shared" si="6"/>
        <v>112.28738922151906</v>
      </c>
      <c r="F70" s="95">
        <f t="shared" si="7"/>
        <v>113.83985594151983</v>
      </c>
      <c r="G70" s="83">
        <f t="shared" si="1"/>
        <v>452.24596350603389</v>
      </c>
    </row>
    <row r="71" spans="1:7" x14ac:dyDescent="0.25">
      <c r="A71" s="94">
        <f t="shared" si="2"/>
        <v>46539</v>
      </c>
      <c r="B71" s="55">
        <f t="shared" si="3"/>
        <v>57</v>
      </c>
      <c r="C71" s="83">
        <f t="shared" si="4"/>
        <v>452.24596350603389</v>
      </c>
      <c r="D71" s="95">
        <f t="shared" si="5"/>
        <v>1.2436763996415929</v>
      </c>
      <c r="E71" s="95">
        <f t="shared" si="6"/>
        <v>112.59617954187826</v>
      </c>
      <c r="F71" s="95">
        <f t="shared" si="7"/>
        <v>113.83985594151984</v>
      </c>
      <c r="G71" s="83">
        <f t="shared" si="1"/>
        <v>339.64978396415563</v>
      </c>
    </row>
    <row r="72" spans="1:7" x14ac:dyDescent="0.25">
      <c r="A72" s="94">
        <f t="shared" si="2"/>
        <v>46569</v>
      </c>
      <c r="B72" s="55">
        <f t="shared" si="3"/>
        <v>58</v>
      </c>
      <c r="C72" s="83">
        <f t="shared" si="4"/>
        <v>339.64978396415563</v>
      </c>
      <c r="D72" s="95">
        <f t="shared" si="5"/>
        <v>0.93403690590142796</v>
      </c>
      <c r="E72" s="95">
        <f t="shared" si="6"/>
        <v>112.90581903561839</v>
      </c>
      <c r="F72" s="95">
        <f t="shared" si="7"/>
        <v>113.83985594151982</v>
      </c>
      <c r="G72" s="83">
        <f t="shared" si="1"/>
        <v>226.74396492853725</v>
      </c>
    </row>
    <row r="73" spans="1:7" x14ac:dyDescent="0.25">
      <c r="A73" s="94">
        <f t="shared" si="2"/>
        <v>46600</v>
      </c>
      <c r="B73" s="55">
        <f t="shared" si="3"/>
        <v>59</v>
      </c>
      <c r="C73" s="83">
        <f t="shared" si="4"/>
        <v>226.74396492853725</v>
      </c>
      <c r="D73" s="95">
        <f t="shared" si="5"/>
        <v>0.62354590355347717</v>
      </c>
      <c r="E73" s="95">
        <f t="shared" si="6"/>
        <v>113.21631003796635</v>
      </c>
      <c r="F73" s="95">
        <f t="shared" si="7"/>
        <v>113.83985594151983</v>
      </c>
      <c r="G73" s="83">
        <f t="shared" si="1"/>
        <v>113.5276548905709</v>
      </c>
    </row>
    <row r="74" spans="1:7" x14ac:dyDescent="0.25">
      <c r="A74" s="94">
        <f t="shared" si="2"/>
        <v>46631</v>
      </c>
      <c r="B74" s="55">
        <f t="shared" si="3"/>
        <v>60</v>
      </c>
      <c r="C74" s="83">
        <f t="shared" si="4"/>
        <v>113.5276548905709</v>
      </c>
      <c r="D74" s="95">
        <f t="shared" si="5"/>
        <v>0.31220105094906964</v>
      </c>
      <c r="E74" s="95">
        <f t="shared" si="6"/>
        <v>113.52765489057077</v>
      </c>
      <c r="F74" s="95">
        <f t="shared" si="7"/>
        <v>113.83985594151984</v>
      </c>
      <c r="G74" s="83">
        <f t="shared" si="1"/>
        <v>1.2789769243681803E-13</v>
      </c>
    </row>
    <row r="75" spans="1:7" x14ac:dyDescent="0.25">
      <c r="A75" s="94"/>
      <c r="B75" s="55"/>
      <c r="C75" s="83"/>
      <c r="D75" s="95"/>
      <c r="E75" s="95"/>
      <c r="F75" s="95"/>
      <c r="G75" s="83"/>
    </row>
    <row r="76" spans="1:7" x14ac:dyDescent="0.25">
      <c r="A76" s="94"/>
      <c r="B76" s="55"/>
      <c r="C76" s="83"/>
      <c r="D76" s="95"/>
      <c r="E76" s="95"/>
      <c r="F76" s="95"/>
      <c r="G76" s="83"/>
    </row>
    <row r="77" spans="1:7" x14ac:dyDescent="0.25">
      <c r="A77" s="94"/>
      <c r="B77" s="55"/>
      <c r="C77" s="83"/>
      <c r="D77" s="95"/>
      <c r="E77" s="95"/>
      <c r="F77" s="95"/>
      <c r="G77" s="83"/>
    </row>
    <row r="78" spans="1:7" x14ac:dyDescent="0.25">
      <c r="A78" s="94"/>
      <c r="B78" s="55"/>
      <c r="C78" s="83"/>
      <c r="D78" s="95"/>
      <c r="E78" s="95"/>
      <c r="F78" s="95"/>
      <c r="G78" s="83"/>
    </row>
    <row r="79" spans="1:7" x14ac:dyDescent="0.25">
      <c r="A79" s="94"/>
      <c r="B79" s="55"/>
      <c r="C79" s="83"/>
      <c r="D79" s="95"/>
      <c r="E79" s="95"/>
      <c r="F79" s="95"/>
      <c r="G79" s="83"/>
    </row>
    <row r="80" spans="1:7" x14ac:dyDescent="0.25">
      <c r="A80" s="94"/>
      <c r="B80" s="55"/>
      <c r="C80" s="83"/>
      <c r="D80" s="95"/>
      <c r="E80" s="95"/>
      <c r="F80" s="95"/>
      <c r="G80" s="83"/>
    </row>
    <row r="81" spans="1:7" x14ac:dyDescent="0.25">
      <c r="A81" s="94"/>
      <c r="B81" s="55"/>
      <c r="C81" s="83"/>
      <c r="D81" s="95"/>
      <c r="E81" s="95"/>
      <c r="F81" s="95"/>
      <c r="G81" s="83"/>
    </row>
    <row r="82" spans="1:7" x14ac:dyDescent="0.25">
      <c r="A82" s="94"/>
      <c r="B82" s="55"/>
      <c r="C82" s="83"/>
      <c r="D82" s="95"/>
      <c r="E82" s="95"/>
      <c r="F82" s="95"/>
      <c r="G82" s="83"/>
    </row>
    <row r="83" spans="1:7" x14ac:dyDescent="0.25">
      <c r="A83" s="94"/>
      <c r="B83" s="55"/>
      <c r="C83" s="83"/>
      <c r="D83" s="95"/>
      <c r="E83" s="95"/>
      <c r="F83" s="95"/>
      <c r="G83" s="83"/>
    </row>
    <row r="84" spans="1:7" x14ac:dyDescent="0.25">
      <c r="A84" s="94"/>
      <c r="B84" s="55"/>
      <c r="C84" s="83"/>
      <c r="D84" s="95"/>
      <c r="E84" s="95"/>
      <c r="F84" s="95"/>
      <c r="G84" s="83"/>
    </row>
    <row r="85" spans="1:7" x14ac:dyDescent="0.25">
      <c r="A85" s="94"/>
      <c r="B85" s="55"/>
      <c r="C85" s="83"/>
      <c r="D85" s="95"/>
      <c r="E85" s="95"/>
      <c r="F85" s="95"/>
      <c r="G85" s="83"/>
    </row>
    <row r="86" spans="1:7" x14ac:dyDescent="0.25">
      <c r="A86" s="94"/>
      <c r="B86" s="55"/>
      <c r="C86" s="83"/>
      <c r="D86" s="95"/>
      <c r="E86" s="95"/>
      <c r="F86" s="95"/>
      <c r="G86" s="83"/>
    </row>
    <row r="87" spans="1:7" x14ac:dyDescent="0.25">
      <c r="A87" s="94"/>
      <c r="B87" s="55"/>
      <c r="C87" s="83"/>
      <c r="D87" s="95"/>
      <c r="E87" s="95"/>
      <c r="F87" s="95"/>
      <c r="G87" s="83"/>
    </row>
    <row r="88" spans="1:7" x14ac:dyDescent="0.25">
      <c r="A88" s="94"/>
      <c r="B88" s="55"/>
      <c r="C88" s="83"/>
      <c r="D88" s="95"/>
      <c r="E88" s="95"/>
      <c r="F88" s="95"/>
      <c r="G88" s="83"/>
    </row>
    <row r="89" spans="1:7" x14ac:dyDescent="0.25">
      <c r="A89" s="94"/>
      <c r="B89" s="55"/>
      <c r="C89" s="83"/>
      <c r="D89" s="95"/>
      <c r="E89" s="95"/>
      <c r="F89" s="95"/>
      <c r="G89" s="83"/>
    </row>
    <row r="90" spans="1:7" x14ac:dyDescent="0.25">
      <c r="A90" s="94"/>
      <c r="B90" s="55"/>
      <c r="C90" s="83"/>
      <c r="D90" s="95"/>
      <c r="E90" s="95"/>
      <c r="F90" s="95"/>
      <c r="G90" s="83"/>
    </row>
    <row r="91" spans="1:7" x14ac:dyDescent="0.25">
      <c r="A91" s="94"/>
      <c r="B91" s="55"/>
      <c r="C91" s="83"/>
      <c r="D91" s="95"/>
      <c r="E91" s="95"/>
      <c r="F91" s="95"/>
      <c r="G91" s="83"/>
    </row>
    <row r="92" spans="1:7" x14ac:dyDescent="0.25">
      <c r="A92" s="94"/>
      <c r="B92" s="55"/>
      <c r="C92" s="83"/>
      <c r="D92" s="95"/>
      <c r="E92" s="95"/>
      <c r="F92" s="95"/>
      <c r="G92" s="83"/>
    </row>
    <row r="93" spans="1:7" x14ac:dyDescent="0.25">
      <c r="A93" s="94"/>
      <c r="B93" s="55"/>
      <c r="C93" s="83"/>
      <c r="D93" s="95"/>
      <c r="E93" s="95"/>
      <c r="F93" s="95"/>
      <c r="G93" s="83"/>
    </row>
    <row r="94" spans="1:7" x14ac:dyDescent="0.25">
      <c r="A94" s="94"/>
      <c r="B94" s="55"/>
      <c r="C94" s="83"/>
      <c r="D94" s="95"/>
      <c r="E94" s="95"/>
      <c r="F94" s="95"/>
      <c r="G94" s="83"/>
    </row>
    <row r="95" spans="1:7" x14ac:dyDescent="0.25">
      <c r="A95" s="94"/>
      <c r="B95" s="55"/>
      <c r="C95" s="83"/>
      <c r="D95" s="95"/>
      <c r="E95" s="95"/>
      <c r="F95" s="95"/>
      <c r="G95" s="83"/>
    </row>
    <row r="96" spans="1:7" x14ac:dyDescent="0.25">
      <c r="A96" s="94"/>
      <c r="B96" s="55"/>
      <c r="C96" s="83"/>
      <c r="D96" s="95"/>
      <c r="E96" s="95"/>
      <c r="F96" s="95"/>
      <c r="G96" s="83"/>
    </row>
    <row r="97" spans="1:7" x14ac:dyDescent="0.25">
      <c r="A97" s="94"/>
      <c r="B97" s="55"/>
      <c r="C97" s="83"/>
      <c r="D97" s="95"/>
      <c r="E97" s="95"/>
      <c r="F97" s="95"/>
      <c r="G97" s="83"/>
    </row>
    <row r="98" spans="1:7" x14ac:dyDescent="0.25">
      <c r="A98" s="94"/>
      <c r="B98" s="55"/>
      <c r="C98" s="83"/>
      <c r="D98" s="95"/>
      <c r="E98" s="95"/>
      <c r="F98" s="95"/>
      <c r="G98" s="83"/>
    </row>
    <row r="99" spans="1:7" x14ac:dyDescent="0.25">
      <c r="A99" s="94"/>
      <c r="B99" s="55"/>
      <c r="C99" s="83"/>
      <c r="D99" s="95"/>
      <c r="E99" s="95"/>
      <c r="F99" s="95"/>
      <c r="G99" s="83"/>
    </row>
    <row r="100" spans="1:7" x14ac:dyDescent="0.25">
      <c r="A100" s="94"/>
      <c r="B100" s="55"/>
      <c r="C100" s="83"/>
      <c r="D100" s="95"/>
      <c r="E100" s="95"/>
      <c r="F100" s="95"/>
      <c r="G100" s="83"/>
    </row>
    <row r="101" spans="1:7" x14ac:dyDescent="0.25">
      <c r="A101" s="94"/>
      <c r="B101" s="55"/>
      <c r="C101" s="83"/>
      <c r="D101" s="95"/>
      <c r="E101" s="95"/>
      <c r="F101" s="95"/>
      <c r="G101" s="83"/>
    </row>
    <row r="102" spans="1:7" x14ac:dyDescent="0.25">
      <c r="A102" s="94"/>
      <c r="B102" s="55"/>
      <c r="C102" s="83"/>
      <c r="D102" s="95"/>
      <c r="E102" s="95"/>
      <c r="F102" s="95"/>
      <c r="G102" s="83"/>
    </row>
    <row r="103" spans="1:7" x14ac:dyDescent="0.25">
      <c r="A103" s="94"/>
      <c r="B103" s="55"/>
      <c r="C103" s="83"/>
      <c r="D103" s="95"/>
      <c r="E103" s="95"/>
      <c r="F103" s="95"/>
      <c r="G103" s="83"/>
    </row>
    <row r="104" spans="1:7" x14ac:dyDescent="0.25">
      <c r="A104" s="94"/>
      <c r="B104" s="55"/>
      <c r="C104" s="83"/>
      <c r="D104" s="95"/>
      <c r="E104" s="95"/>
      <c r="F104" s="95"/>
      <c r="G104" s="83"/>
    </row>
    <row r="105" spans="1:7" x14ac:dyDescent="0.25">
      <c r="A105" s="94"/>
      <c r="B105" s="55"/>
      <c r="C105" s="83"/>
      <c r="D105" s="95"/>
      <c r="E105" s="95"/>
      <c r="F105" s="95"/>
      <c r="G105" s="83"/>
    </row>
    <row r="106" spans="1:7" x14ac:dyDescent="0.25">
      <c r="A106" s="94"/>
      <c r="B106" s="55"/>
      <c r="C106" s="83"/>
      <c r="D106" s="95"/>
      <c r="E106" s="95"/>
      <c r="F106" s="95"/>
      <c r="G106" s="83"/>
    </row>
    <row r="107" spans="1:7" x14ac:dyDescent="0.25">
      <c r="A107" s="94"/>
      <c r="B107" s="55"/>
      <c r="C107" s="83"/>
      <c r="D107" s="95"/>
      <c r="E107" s="95"/>
      <c r="F107" s="95"/>
      <c r="G107" s="83"/>
    </row>
    <row r="108" spans="1:7" x14ac:dyDescent="0.25">
      <c r="A108" s="94"/>
      <c r="B108" s="55"/>
      <c r="C108" s="83"/>
      <c r="D108" s="95"/>
      <c r="E108" s="95"/>
      <c r="F108" s="95"/>
      <c r="G108" s="83"/>
    </row>
    <row r="109" spans="1:7" x14ac:dyDescent="0.25">
      <c r="A109" s="94"/>
      <c r="B109" s="55"/>
      <c r="C109" s="83"/>
      <c r="D109" s="95"/>
      <c r="E109" s="95"/>
      <c r="F109" s="95"/>
      <c r="G109" s="83"/>
    </row>
    <row r="110" spans="1:7" x14ac:dyDescent="0.25">
      <c r="A110" s="94"/>
      <c r="B110" s="55"/>
      <c r="C110" s="83"/>
      <c r="D110" s="95"/>
      <c r="E110" s="95"/>
      <c r="F110" s="95"/>
      <c r="G110" s="83"/>
    </row>
    <row r="111" spans="1:7" x14ac:dyDescent="0.25">
      <c r="A111" s="94"/>
      <c r="B111" s="55"/>
      <c r="C111" s="83"/>
      <c r="D111" s="95"/>
      <c r="E111" s="95"/>
      <c r="F111" s="95"/>
      <c r="G111" s="83"/>
    </row>
    <row r="112" spans="1:7" x14ac:dyDescent="0.25">
      <c r="A112" s="94"/>
      <c r="B112" s="55"/>
      <c r="C112" s="83"/>
      <c r="D112" s="95"/>
      <c r="E112" s="95"/>
      <c r="F112" s="95"/>
      <c r="G112" s="83"/>
    </row>
    <row r="113" spans="1:7" x14ac:dyDescent="0.25">
      <c r="A113" s="94"/>
      <c r="B113" s="55"/>
      <c r="C113" s="83"/>
      <c r="D113" s="95"/>
      <c r="E113" s="95"/>
      <c r="F113" s="95"/>
      <c r="G113" s="83"/>
    </row>
    <row r="114" spans="1:7" x14ac:dyDescent="0.25">
      <c r="A114" s="94"/>
      <c r="B114" s="55"/>
      <c r="C114" s="83"/>
      <c r="D114" s="95"/>
      <c r="E114" s="95"/>
      <c r="F114" s="95"/>
      <c r="G114" s="83"/>
    </row>
    <row r="115" spans="1:7" x14ac:dyDescent="0.25">
      <c r="A115" s="94"/>
      <c r="B115" s="55"/>
      <c r="C115" s="83"/>
      <c r="D115" s="95"/>
      <c r="E115" s="95"/>
      <c r="F115" s="95"/>
      <c r="G115" s="83"/>
    </row>
    <row r="116" spans="1:7" x14ac:dyDescent="0.25">
      <c r="A116" s="94"/>
      <c r="B116" s="55"/>
      <c r="C116" s="83"/>
      <c r="D116" s="95"/>
      <c r="E116" s="95"/>
      <c r="F116" s="95"/>
      <c r="G116" s="83"/>
    </row>
    <row r="117" spans="1:7" x14ac:dyDescent="0.25">
      <c r="A117" s="94"/>
      <c r="B117" s="55"/>
      <c r="C117" s="83"/>
      <c r="D117" s="95"/>
      <c r="E117" s="95"/>
      <c r="F117" s="95"/>
      <c r="G117" s="83"/>
    </row>
    <row r="118" spans="1:7" x14ac:dyDescent="0.25">
      <c r="A118" s="94"/>
      <c r="B118" s="55"/>
      <c r="C118" s="83"/>
      <c r="D118" s="95"/>
      <c r="E118" s="95"/>
      <c r="F118" s="95"/>
      <c r="G118" s="83"/>
    </row>
    <row r="119" spans="1:7" x14ac:dyDescent="0.25">
      <c r="A119" s="94"/>
      <c r="B119" s="55"/>
      <c r="C119" s="83"/>
      <c r="D119" s="95"/>
      <c r="E119" s="95"/>
      <c r="F119" s="95"/>
      <c r="G119" s="83"/>
    </row>
    <row r="120" spans="1:7" x14ac:dyDescent="0.25">
      <c r="A120" s="94"/>
      <c r="B120" s="55"/>
      <c r="C120" s="83"/>
      <c r="D120" s="95"/>
      <c r="E120" s="95"/>
      <c r="F120" s="95"/>
      <c r="G120" s="83"/>
    </row>
    <row r="121" spans="1:7" x14ac:dyDescent="0.25">
      <c r="A121" s="94"/>
      <c r="B121" s="55"/>
      <c r="C121" s="83"/>
      <c r="D121" s="95"/>
      <c r="E121" s="95"/>
      <c r="F121" s="95"/>
      <c r="G121" s="83"/>
    </row>
    <row r="122" spans="1:7" x14ac:dyDescent="0.25">
      <c r="A122" s="94"/>
      <c r="B122" s="55"/>
      <c r="C122" s="83"/>
      <c r="D122" s="95"/>
      <c r="E122" s="95"/>
      <c r="F122" s="95"/>
      <c r="G122" s="83"/>
    </row>
    <row r="123" spans="1:7" x14ac:dyDescent="0.25">
      <c r="A123" s="94"/>
      <c r="B123" s="55"/>
      <c r="C123" s="83"/>
      <c r="D123" s="95"/>
      <c r="E123" s="95"/>
      <c r="F123" s="95"/>
      <c r="G123" s="83"/>
    </row>
    <row r="124" spans="1:7" x14ac:dyDescent="0.25">
      <c r="A124" s="94"/>
      <c r="B124" s="55"/>
      <c r="C124" s="83"/>
      <c r="D124" s="95"/>
      <c r="E124" s="95"/>
      <c r="F124" s="95"/>
      <c r="G124" s="83"/>
    </row>
    <row r="125" spans="1:7" x14ac:dyDescent="0.25">
      <c r="A125" s="94"/>
      <c r="B125" s="55"/>
      <c r="C125" s="83"/>
      <c r="D125" s="95"/>
      <c r="E125" s="95"/>
      <c r="F125" s="95"/>
      <c r="G125" s="83"/>
    </row>
    <row r="126" spans="1:7" x14ac:dyDescent="0.25">
      <c r="A126" s="94"/>
      <c r="B126" s="55"/>
      <c r="C126" s="83"/>
      <c r="D126" s="95"/>
      <c r="E126" s="95"/>
      <c r="F126" s="95"/>
      <c r="G126" s="83"/>
    </row>
    <row r="127" spans="1:7" x14ac:dyDescent="0.25">
      <c r="A127" s="94"/>
      <c r="B127" s="55"/>
      <c r="C127" s="83"/>
      <c r="D127" s="95"/>
      <c r="E127" s="95"/>
      <c r="F127" s="95"/>
      <c r="G127" s="83"/>
    </row>
    <row r="128" spans="1:7" x14ac:dyDescent="0.25">
      <c r="A128" s="94"/>
      <c r="B128" s="55"/>
      <c r="C128" s="83"/>
      <c r="D128" s="95"/>
      <c r="E128" s="95"/>
      <c r="F128" s="95"/>
      <c r="G128" s="83"/>
    </row>
    <row r="129" spans="1:7" x14ac:dyDescent="0.25">
      <c r="A129" s="94"/>
      <c r="B129" s="55"/>
      <c r="C129" s="83"/>
      <c r="D129" s="95"/>
      <c r="E129" s="95"/>
      <c r="F129" s="95"/>
      <c r="G129" s="83"/>
    </row>
    <row r="130" spans="1:7" x14ac:dyDescent="0.25">
      <c r="A130" s="94"/>
      <c r="B130" s="55"/>
      <c r="C130" s="83"/>
      <c r="D130" s="95"/>
      <c r="E130" s="95"/>
      <c r="F130" s="95"/>
      <c r="G130" s="83"/>
    </row>
    <row r="131" spans="1:7" x14ac:dyDescent="0.25">
      <c r="A131" s="94"/>
      <c r="B131" s="55"/>
      <c r="C131" s="83"/>
      <c r="D131" s="95"/>
      <c r="E131" s="95"/>
      <c r="F131" s="95"/>
      <c r="G131" s="83"/>
    </row>
    <row r="132" spans="1:7" x14ac:dyDescent="0.25">
      <c r="A132" s="94"/>
      <c r="B132" s="55"/>
      <c r="C132" s="83"/>
      <c r="D132" s="95"/>
      <c r="E132" s="95"/>
      <c r="F132" s="95"/>
      <c r="G132" s="83"/>
    </row>
    <row r="133" spans="1:7" x14ac:dyDescent="0.25">
      <c r="A133" s="94"/>
      <c r="B133" s="55"/>
      <c r="C133" s="83"/>
      <c r="D133" s="95"/>
      <c r="E133" s="95"/>
      <c r="F133" s="95"/>
      <c r="G133" s="83"/>
    </row>
    <row r="134" spans="1:7" x14ac:dyDescent="0.25">
      <c r="A134" s="94"/>
      <c r="B134" s="55"/>
      <c r="C134" s="83"/>
      <c r="D134" s="95"/>
      <c r="E134" s="95"/>
      <c r="F134" s="95"/>
      <c r="G134" s="8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5" ma:contentTypeDescription="Create a new document." ma:contentTypeScope="" ma:versionID="8ab4b5c6aa5512a04202afa12165e6e8">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a48636d31ffc0dd2df70dae752fe868a"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F5E2A0A8-3B24-4D02-B330-B83503405B95}">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0ae7e9c1-1a9d-426b-b4bc-76111263279c"/>
    <ds:schemaRef ds:uri="http://purl.org/dc/terms/"/>
    <ds:schemaRef ds:uri="http://schemas.openxmlformats.org/package/2006/metadata/core-properties"/>
    <ds:schemaRef ds:uri="3781b2b8-4806-4bd5-8f0f-f0ed2a88ffbf"/>
    <ds:schemaRef ds:uri="http://purl.org/dc/dcmitype/"/>
    <ds:schemaRef ds:uri="http://www.w3.org/XML/1998/namespace"/>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A9085406-9351-4257-BBBC-555D9F4F33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Lisa 3</vt:lpstr>
      <vt:lpstr>Annuiteetgraafik BIL</vt:lpstr>
      <vt:lpstr>Annuiteetgraafik INV</vt:lpstr>
      <vt:lpstr>Annuiteetgraafik TS</vt:lpstr>
      <vt:lpstr>Annuiteetgraafik ES</vt:lpstr>
      <vt:lpstr>Annuiteetgraafik PP_lisa 6.2</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Henri Telk</cp:lastModifiedBy>
  <cp:revision/>
  <dcterms:created xsi:type="dcterms:W3CDTF">2009-11-20T06:24:07Z</dcterms:created>
  <dcterms:modified xsi:type="dcterms:W3CDTF">2022-11-14T16:23:47Z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ies>
</file>